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February06 -Summery" sheetId="1" r:id="rId1"/>
    <sheet name="February06- detailed" sheetId="2" r:id="rId2"/>
  </sheets>
  <definedNames>
    <definedName name="_xlnm.Print_Titles" localSheetId="1">'February06- detailed'!$1:$4</definedName>
    <definedName name="_xlnm.Print_Titles" localSheetId="0">'February06 -Summery'!$1:$4</definedName>
  </definedNames>
  <calcPr fullCalcOnLoad="1"/>
</workbook>
</file>

<file path=xl/comments2.xml><?xml version="1.0" encoding="utf-8"?>
<comments xmlns="http://schemas.openxmlformats.org/spreadsheetml/2006/main">
  <authors>
    <author>LAGA</author>
    <author>user</author>
    <author>GLOBAL WITNESS</author>
    <author>Talla Tene Marius</author>
    <author>horlin e</author>
    <author>USER</author>
  </authors>
  <commentList>
    <comment ref="C38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no receipt b/c it was not right way</t>
        </r>
      </text>
    </comment>
    <comment ref="C67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camrail worker  to negociate my way in-gate</t>
        </r>
      </text>
    </comment>
    <comment ref="C68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2 African security guard sadam and  Apan samuel  to negociate my way in-gate</t>
        </r>
      </text>
    </comment>
    <comment ref="B78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activity report</t>
        </r>
      </text>
    </comment>
    <comment ref="B95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i21-no-reciet-b/cit-was-not-the-right-way.</t>
        </r>
      </text>
    </comment>
    <comment ref="C100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i21transport-gare,lodgingsite-in-belabo.</t>
        </r>
      </text>
    </comment>
    <comment ref="B101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i21transport-to-MINFOF-unit-market-rail-belabo.</t>
        </r>
      </text>
    </comment>
    <comment ref="C119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Report</t>
        </r>
      </text>
    </comment>
    <comment ref="C12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gave this informer john</t>
        </r>
      </text>
    </comment>
    <comment ref="C14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took a private car with informer john suh to cach up with time</t>
        </r>
      </text>
    </comment>
    <comment ref="C14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together with informer john</t>
        </r>
      </text>
    </comment>
    <comment ref="C14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infoermer john suh traveled alone back to b`da and didn`t send a reciept</t>
        </r>
      </text>
    </comment>
    <comment ref="C14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 took a private car to reach earlier</t>
        </r>
      </text>
    </comment>
    <comment ref="C15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circulating withen d`la with informer john suh</t>
        </r>
      </text>
    </comment>
    <comment ref="C15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circulation in d`la with informer john suh</t>
        </r>
      </text>
    </comment>
    <comment ref="C15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village,airport,bonapriso,bonadibong,airport market,deido,bonaberi</t>
        </r>
      </text>
    </comment>
    <comment ref="C16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that of  informer john suh</t>
        </r>
      </text>
    </comment>
    <comment ref="C16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that of informer john suh</t>
        </r>
      </text>
    </comment>
    <comment ref="C16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that informer john suh</t>
        </r>
      </text>
    </comment>
    <comment ref="C19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 john suh</t>
        </r>
      </text>
    </comment>
    <comment ref="C19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infomer john suh</t>
        </r>
      </text>
    </comment>
    <comment ref="C19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  informer j.p</t>
        </r>
      </text>
    </comment>
    <comment ref="C19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to-informer-John-SUH</t>
        </r>
      </text>
    </comment>
    <comment ref="C20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infomer in bamenda-john</t>
        </r>
      </text>
    </comment>
    <comment ref="B21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day of operation</t>
        </r>
      </text>
    </comment>
    <comment ref="C22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i-bought-the-card-and-gave-it-to-informer-J.P</t>
        </r>
      </text>
    </comment>
    <comment ref="C22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bought the card and gave to informer J.P</t>
        </r>
      </text>
    </comment>
    <comment ref="C22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travelled wwith ekono through central voyage</t>
        </r>
      </text>
    </comment>
    <comment ref="C26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celebration after operation upon ofir`s knowlegde</t>
        </r>
      </text>
    </comment>
    <comment ref="C26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was-given-to-J.P-for-the-whole-day-working-with-i5</t>
        </r>
      </text>
    </comment>
    <comment ref="C26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given-to-J.P-in-d`la</t>
        </r>
      </text>
    </comment>
    <comment ref="C27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given to informer JP</t>
        </r>
      </text>
    </comment>
    <comment ref="C27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given to informer J.P</t>
        </r>
      </text>
    </comment>
    <comment ref="C27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given to informer JOHN Suh</t>
        </r>
      </text>
    </comment>
    <comment ref="C27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given to informer John Suh after the operation in douala on ivory</t>
        </r>
      </text>
    </comment>
    <comment ref="C27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given to informer J.P after the operation in d`la on ivory</t>
        </r>
      </text>
    </comment>
    <comment ref="C305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with one element,receipts not issued</t>
        </r>
      </text>
    </comment>
    <comment ref="C307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</t>
        </r>
      </text>
    </comment>
    <comment ref="C308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</t>
        </r>
      </text>
    </comment>
    <comment ref="C321" authorId="0">
      <text>
        <r>
          <rPr>
            <b/>
            <sz val="8"/>
            <rFont val="Tahoma"/>
            <family val="0"/>
          </rPr>
          <t>i17
Yaounde and Bamenda towns</t>
        </r>
        <r>
          <rPr>
            <sz val="8"/>
            <rFont val="Tahoma"/>
            <family val="0"/>
          </rPr>
          <t xml:space="preserve">
</t>
        </r>
      </text>
    </comment>
    <comment ref="C322" authorId="0">
      <text>
        <r>
          <rPr>
            <b/>
            <sz val="8"/>
            <rFont val="Tahoma"/>
            <family val="0"/>
          </rPr>
          <t>i17
Bamenda town(nkwen-park x 2,mamfe park)</t>
        </r>
        <r>
          <rPr>
            <sz val="8"/>
            <rFont val="Tahoma"/>
            <family val="0"/>
          </rPr>
          <t xml:space="preserve">
</t>
        </r>
      </text>
    </comment>
    <comment ref="C323" authorId="0">
      <text>
        <r>
          <rPr>
            <b/>
            <sz val="8"/>
            <rFont val="Tahoma"/>
            <family val="0"/>
          </rPr>
          <t>i17
Bamenda and mamfe towns</t>
        </r>
        <r>
          <rPr>
            <sz val="8"/>
            <rFont val="Tahoma"/>
            <family val="0"/>
          </rPr>
          <t xml:space="preserve">
</t>
        </r>
      </text>
    </comment>
    <comment ref="C324" authorId="0">
      <text>
        <r>
          <rPr>
            <b/>
            <sz val="8"/>
            <rFont val="Tahoma"/>
            <family val="0"/>
          </rPr>
          <t>i17
Mamfe-Mbinjong ,  to and from by motor-cycle. No ticket</t>
        </r>
        <r>
          <rPr>
            <sz val="8"/>
            <rFont val="Tahoma"/>
            <family val="0"/>
          </rPr>
          <t xml:space="preserve">
</t>
        </r>
      </text>
    </comment>
    <comment ref="C325" authorId="0">
      <text>
        <r>
          <rPr>
            <b/>
            <sz val="8"/>
            <rFont val="Tahoma"/>
            <family val="0"/>
          </rPr>
          <t>i17
Kumba and buea  towns(650+850)</t>
        </r>
        <r>
          <rPr>
            <sz val="8"/>
            <rFont val="Tahoma"/>
            <family val="0"/>
          </rPr>
          <t xml:space="preserve">
</t>
        </r>
      </text>
    </comment>
    <comment ref="C326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limbe-buea-towns</t>
        </r>
      </text>
    </comment>
    <comment ref="C327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buea town,muyuka,mutegene,limbe-towns</t>
        </r>
      </text>
    </comment>
    <comment ref="C331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for elements from buea-limbe</t>
        </r>
      </text>
    </comment>
    <comment ref="C333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car to follow up killer of forest guards</t>
        </r>
      </text>
    </comment>
    <comment ref="C348" authorId="0">
      <text>
        <r>
          <rPr>
            <b/>
            <sz val="8"/>
            <rFont val="Tahoma"/>
            <family val="0"/>
          </rPr>
          <t>i17
for three  days</t>
        </r>
        <r>
          <rPr>
            <sz val="8"/>
            <rFont val="Tahoma"/>
            <family val="0"/>
          </rPr>
          <t xml:space="preserve">
</t>
        </r>
      </text>
    </comment>
    <comment ref="C350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</t>
        </r>
      </text>
    </comment>
    <comment ref="C370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with one element</t>
        </r>
      </text>
    </comment>
    <comment ref="C372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</t>
        </r>
      </text>
    </comment>
    <comment ref="C373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</t>
        </r>
      </text>
    </comment>
    <comment ref="C378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elementsx2</t>
        </r>
      </text>
    </comment>
    <comment ref="C390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Agbor</t>
        </r>
      </text>
    </comment>
    <comment ref="C395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 from b`foussam</t>
        </r>
      </text>
    </comment>
    <comment ref="C397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making-phone-calls</t>
        </r>
      </text>
    </comment>
    <comment ref="C412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call-ofir,temgou,julius</t>
        </r>
      </text>
    </comment>
    <comment ref="C413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transfer credit from callbox</t>
        </r>
      </text>
    </comment>
    <comment ref="C419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attacked by bandit and  receipts and other things taken away</t>
        </r>
      </text>
    </comment>
    <comment ref="C420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attacked by bandit and  receipts and other things taken away</t>
        </r>
      </text>
    </comment>
    <comment ref="C430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mamfe-mbinjong</t>
        </r>
      </text>
    </comment>
    <comment ref="C431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mbinjong-mamfe</t>
        </r>
      </text>
    </comment>
    <comment ref="C432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mamfe-mbinjong,full day</t>
        </r>
      </text>
    </comment>
    <comment ref="C433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mbinjong-mamfe</t>
        </r>
      </text>
    </comment>
    <comment ref="C435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mamfe-Difang with Eyong</t>
        </r>
      </text>
    </comment>
    <comment ref="C436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Difang-mamfe with Eyong</t>
        </r>
      </text>
    </comment>
    <comment ref="C439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mamfe-mbinjong</t>
        </r>
      </text>
    </comment>
    <comment ref="C440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mbinjong-mamfe</t>
        </r>
      </text>
    </comment>
    <comment ref="C442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mamfe-Difang </t>
        </r>
      </text>
    </comment>
    <comment ref="C443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Difang-mamfe</t>
        </r>
      </text>
    </comment>
    <comment ref="C444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hired motocycle to move around mbinjong-bachuo for operation</t>
        </r>
      </text>
    </comment>
    <comment ref="C451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attacked by bandit and  receipts and other things taken away</t>
        </r>
      </text>
    </comment>
    <comment ref="C475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Eyong,Ashu</t>
        </r>
      </text>
    </comment>
    <comment ref="C476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for lady keeping tusk</t>
        </r>
      </text>
    </comment>
    <comment ref="C513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buea-limbe,limbe-buea,d`la town-bafoussam-town</t>
        </r>
      </text>
    </comment>
    <comment ref="C515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foumban-b`foussam-towns</t>
        </r>
      </text>
    </comment>
    <comment ref="C561" authorId="0">
      <text>
        <r>
          <rPr>
            <b/>
            <sz val="8"/>
            <rFont val="Tahoma"/>
            <family val="0"/>
          </rPr>
          <t xml:space="preserve">i17
transfer to informer (Isoufa)
</t>
        </r>
      </text>
    </comment>
    <comment ref="C562" authorId="0">
      <text>
        <r>
          <rPr>
            <sz val="8"/>
            <rFont val="Tahoma"/>
            <family val="0"/>
          </rPr>
          <t xml:space="preserve">i17
To Julius`s element for  phone investigation(stolen phone)
</t>
        </r>
      </text>
    </comment>
    <comment ref="C563" authorId="0">
      <text>
        <r>
          <rPr>
            <sz val="8"/>
            <rFont val="Tahoma"/>
            <family val="0"/>
          </rPr>
          <t xml:space="preserve">i17
Another phone  to  be used by another agent for phone investigation(stolen phone)
</t>
        </r>
      </text>
    </comment>
    <comment ref="C564" authorId="0">
      <text>
        <r>
          <rPr>
            <b/>
            <sz val="8"/>
            <rFont val="Tahoma"/>
            <family val="0"/>
          </rPr>
          <t>i17
Charges paid to MTN to obtain last calls made on stolen phone</t>
        </r>
        <r>
          <rPr>
            <sz val="8"/>
            <rFont val="Tahoma"/>
            <family val="0"/>
          </rPr>
          <t xml:space="preserve">
</t>
        </r>
      </text>
    </comment>
    <comment ref="C566" authorId="0">
      <text>
        <r>
          <rPr>
            <b/>
            <sz val="8"/>
            <rFont val="Tahoma"/>
            <family val="0"/>
          </rPr>
          <t>i17
Transfer to Dr Ali(informer in Bafoussam to contact another  dealer Abdoussalam in Foumban</t>
        </r>
        <r>
          <rPr>
            <sz val="8"/>
            <rFont val="Tahoma"/>
            <family val="0"/>
          </rPr>
          <t xml:space="preserve">
</t>
        </r>
      </text>
    </comment>
    <comment ref="C581" authorId="0">
      <text>
        <r>
          <rPr>
            <b/>
            <sz val="8"/>
            <rFont val="Tahoma"/>
            <family val="0"/>
          </rPr>
          <t>i17
bafoussam-foumban</t>
        </r>
        <r>
          <rPr>
            <sz val="8"/>
            <rFont val="Tahoma"/>
            <family val="0"/>
          </rPr>
          <t xml:space="preserve">
</t>
        </r>
      </text>
    </comment>
    <comment ref="C582" authorId="0">
      <text>
        <r>
          <rPr>
            <b/>
            <sz val="8"/>
            <rFont val="Tahoma"/>
            <family val="0"/>
          </rPr>
          <t>i17
foumban-bafoussam</t>
        </r>
        <r>
          <rPr>
            <sz val="8"/>
            <rFont val="Tahoma"/>
            <family val="0"/>
          </rPr>
          <t xml:space="preserve">
</t>
        </r>
      </text>
    </comment>
    <comment ref="C583" authorId="0">
      <text>
        <r>
          <rPr>
            <b/>
            <sz val="8"/>
            <rFont val="Tahoma"/>
            <family val="0"/>
          </rPr>
          <t>i17
Bafoussam  town</t>
        </r>
      </text>
    </comment>
    <comment ref="C584" authorId="0">
      <text>
        <r>
          <rPr>
            <sz val="8"/>
            <rFont val="Tahoma"/>
            <family val="0"/>
          </rPr>
          <t xml:space="preserve">i17
Foumban town
</t>
        </r>
      </text>
    </comment>
    <comment ref="C585" authorId="0">
      <text>
        <r>
          <rPr>
            <b/>
            <sz val="8"/>
            <rFont val="Tahoma"/>
            <family val="0"/>
          </rPr>
          <t>i17
Bafoussam-foumban</t>
        </r>
        <r>
          <rPr>
            <sz val="8"/>
            <rFont val="Tahoma"/>
            <family val="0"/>
          </rPr>
          <t xml:space="preserve">
</t>
        </r>
      </text>
    </comment>
    <comment ref="C586" authorId="0">
      <text>
        <r>
          <rPr>
            <b/>
            <sz val="8"/>
            <rFont val="Tahoma"/>
            <family val="0"/>
          </rPr>
          <t>i17
Foumban-Bafoussam</t>
        </r>
        <r>
          <rPr>
            <sz val="8"/>
            <rFont val="Tahoma"/>
            <family val="0"/>
          </rPr>
          <t xml:space="preserve">
</t>
        </r>
      </text>
    </comment>
    <comment ref="C590" authorId="0">
      <text>
        <r>
          <rPr>
            <sz val="8"/>
            <rFont val="Tahoma"/>
            <family val="0"/>
          </rPr>
          <t xml:space="preserve">i17
Foumbot town
</t>
        </r>
      </text>
    </comment>
    <comment ref="C591" authorId="0">
      <text>
        <r>
          <rPr>
            <b/>
            <sz val="8"/>
            <rFont val="Tahoma"/>
            <family val="0"/>
          </rPr>
          <t>i17
for informer</t>
        </r>
        <r>
          <rPr>
            <sz val="8"/>
            <rFont val="Tahoma"/>
            <family val="0"/>
          </rPr>
          <t xml:space="preserve">
</t>
        </r>
      </text>
    </comment>
    <comment ref="C595" authorId="0">
      <text>
        <r>
          <rPr>
            <b/>
            <sz val="8"/>
            <rFont val="Tahoma"/>
            <family val="0"/>
          </rPr>
          <t>i17
Bafoussam and Foumban towns</t>
        </r>
        <r>
          <rPr>
            <sz val="8"/>
            <rFont val="Tahoma"/>
            <family val="0"/>
          </rPr>
          <t xml:space="preserve">
</t>
        </r>
      </text>
    </comment>
    <comment ref="C596" authorId="0">
      <text>
        <r>
          <rPr>
            <b/>
            <sz val="8"/>
            <rFont val="Tahoma"/>
            <family val="0"/>
          </rPr>
          <t>i17
Foumban-Bafoussam</t>
        </r>
        <r>
          <rPr>
            <sz val="8"/>
            <rFont val="Tahoma"/>
            <family val="0"/>
          </rPr>
          <t xml:space="preserve">
</t>
        </r>
      </text>
    </comment>
    <comment ref="C597" authorId="0">
      <text>
        <r>
          <rPr>
            <b/>
            <sz val="8"/>
            <rFont val="Tahoma"/>
            <family val="0"/>
          </rPr>
          <t xml:space="preserve">i17
</t>
        </r>
        <r>
          <rPr>
            <sz val="8"/>
            <rFont val="Tahoma"/>
            <family val="0"/>
          </rPr>
          <t xml:space="preserve">
noreceipt-issued(Bafoussam-Bamenda)</t>
        </r>
      </text>
    </comment>
    <comment ref="C600" authorId="0">
      <text>
        <r>
          <rPr>
            <b/>
            <sz val="8"/>
            <rFont val="Tahoma"/>
            <family val="0"/>
          </rPr>
          <t>i17
Bamenda and Sabga towns</t>
        </r>
        <r>
          <rPr>
            <sz val="8"/>
            <rFont val="Tahoma"/>
            <family val="0"/>
          </rPr>
          <t xml:space="preserve">
</t>
        </r>
      </text>
    </comment>
    <comment ref="C602" authorId="0">
      <text>
        <r>
          <rPr>
            <b/>
            <sz val="8"/>
            <rFont val="Tahoma"/>
            <family val="0"/>
          </rPr>
          <t>i17
Bamenda and bafoussam towns, house-office-house</t>
        </r>
        <r>
          <rPr>
            <sz val="8"/>
            <rFont val="Tahoma"/>
            <family val="0"/>
          </rPr>
          <t xml:space="preserve">
</t>
        </r>
      </text>
    </comment>
    <comment ref="C626" authorId="0">
      <text>
        <r>
          <rPr>
            <sz val="8"/>
            <rFont val="Tahoma"/>
            <family val="0"/>
          </rPr>
          <t xml:space="preserve">i17
food to Isoufa and friend after they came back with tusks
</t>
        </r>
      </text>
    </comment>
    <comment ref="C64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this-was-transferred-credit</t>
        </r>
      </text>
    </comment>
    <comment ref="C65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i-took-a-private-car-from-rond-point-deido-to-buea</t>
        </r>
      </text>
    </comment>
    <comment ref="C65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-i-took-a-private-car</t>
        </r>
      </text>
    </comment>
    <comment ref="C66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circulation-in-d`la-with-informer-J.P</t>
        </r>
      </text>
    </comment>
    <comment ref="C69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given-to-J.P-in-d`la</t>
        </r>
      </text>
    </comment>
    <comment ref="C719" authorId="0">
      <text>
        <r>
          <rPr>
            <sz val="8"/>
            <rFont val="Tahoma"/>
            <family val="0"/>
          </rPr>
          <t>i21
motor cycle transportation with no reciet.</t>
        </r>
      </text>
    </comment>
    <comment ref="C763" authorId="0">
      <text>
        <r>
          <rPr>
            <b/>
            <sz val="8"/>
            <rFont val="Tahoma"/>
            <family val="0"/>
          </rPr>
          <t>louis:</t>
        </r>
        <r>
          <rPr>
            <sz val="8"/>
            <rFont val="Tahoma"/>
            <family val="0"/>
          </rPr>
          <t xml:space="preserve">
campo-iponu,bike</t>
        </r>
      </text>
    </comment>
    <comment ref="C764" authorId="0">
      <text>
        <r>
          <rPr>
            <b/>
            <sz val="8"/>
            <rFont val="Tahoma"/>
            <family val="0"/>
          </rPr>
          <t>louis:</t>
        </r>
        <r>
          <rPr>
            <sz val="8"/>
            <rFont val="Tahoma"/>
            <family val="0"/>
          </rPr>
          <t xml:space="preserve">
iponu-campo,bike</t>
        </r>
      </text>
    </comment>
    <comment ref="C774" authorId="0">
      <text>
        <r>
          <rPr>
            <b/>
            <sz val="8"/>
            <rFont val="Tahoma"/>
            <family val="0"/>
          </rPr>
          <t>louis:</t>
        </r>
        <r>
          <rPr>
            <sz val="8"/>
            <rFont val="Tahoma"/>
            <family val="0"/>
          </rPr>
          <t xml:space="preserve">
left-hotel after-miday</t>
        </r>
      </text>
    </comment>
    <comment ref="C817" authorId="0">
      <text>
        <r>
          <rPr>
            <b/>
            <sz val="8"/>
            <rFont val="Tahoma"/>
            <family val="0"/>
          </rPr>
          <t>i23:</t>
        </r>
        <r>
          <rPr>
            <sz val="8"/>
            <rFont val="Tahoma"/>
            <family val="0"/>
          </rPr>
          <t xml:space="preserve">
Djoum-mintoum</t>
        </r>
      </text>
    </comment>
    <comment ref="C818" authorId="0">
      <text>
        <r>
          <rPr>
            <b/>
            <sz val="8"/>
            <rFont val="Tahoma"/>
            <family val="0"/>
          </rPr>
          <t>i23:</t>
        </r>
        <r>
          <rPr>
            <sz val="8"/>
            <rFont val="Tahoma"/>
            <family val="0"/>
          </rPr>
          <t xml:space="preserve">
mintoum-Djoum</t>
        </r>
      </text>
    </comment>
    <comment ref="C847" authorId="0">
      <text>
        <r>
          <rPr>
            <b/>
            <sz val="8"/>
            <rFont val="Tahoma"/>
            <family val="0"/>
          </rPr>
          <t>i23:</t>
        </r>
        <r>
          <rPr>
            <sz val="8"/>
            <rFont val="Tahoma"/>
            <family val="0"/>
          </rPr>
          <t xml:space="preserve">
after accident b/n </t>
        </r>
      </text>
    </comment>
    <comment ref="C848" authorId="0">
      <text>
        <r>
          <rPr>
            <b/>
            <sz val="8"/>
            <rFont val="Tahoma"/>
            <family val="0"/>
          </rPr>
          <t>i23:</t>
        </r>
        <r>
          <rPr>
            <sz val="8"/>
            <rFont val="Tahoma"/>
            <family val="0"/>
          </rPr>
          <t xml:space="preserve">
had an accident </t>
        </r>
      </text>
    </comment>
    <comment ref="C887" authorId="2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hired bike to bush</t>
        </r>
      </text>
    </comment>
    <comment ref="C888" authorId="2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hired from bush to edea</t>
        </r>
      </text>
    </comment>
    <comment ref="C91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infomer in bamenda-john</t>
        </r>
      </text>
    </comment>
    <comment ref="C91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infomer in bamenda-john</t>
        </r>
      </text>
    </comment>
    <comment ref="C92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infomer in bamenda-john</t>
        </r>
      </text>
    </comment>
    <comment ref="C95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special-taxi-for-the-operation-that-failed-in-the-night</t>
        </r>
      </text>
    </comment>
    <comment ref="C95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circulation-between-bafut-and-b`da-town-by-informer-John-suh</t>
        </r>
      </text>
    </comment>
    <comment ref="C95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three-rooms-for10000frs-each-for-i5,ekono-and-jules</t>
        </r>
      </text>
    </comment>
    <comment ref="C95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three-rooms-for-10000frs-each-for-i5,ekono-and-jules</t>
        </r>
      </text>
    </comment>
    <comment ref="C96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feeding-for-i5,ekono-and-jules</t>
        </r>
      </text>
    </comment>
    <comment ref="C96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feeding-for-i5-ekono-and-jules</t>
        </r>
      </text>
    </comment>
    <comment ref="C96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feeding-for-i5,ekono-and-jules</t>
        </r>
      </text>
    </comment>
    <comment ref="C97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given-to-John-suh</t>
        </r>
      </text>
    </comment>
    <comment ref="C98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for a sim card</t>
        </r>
      </text>
    </comment>
    <comment ref="C101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3 special taxis during the operation on ivory in d`la</t>
        </r>
      </text>
    </comment>
    <comment ref="C101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Bought and put in J.P`s bike for our circulation in d`la</t>
        </r>
      </text>
    </comment>
    <comment ref="C101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withen d`la and y`de</t>
        </r>
      </text>
    </comment>
    <comment ref="C101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special taxi to take dealers to court</t>
        </r>
      </text>
    </comment>
    <comment ref="C1066" authorId="2">
      <text>
        <r>
          <rPr>
            <b/>
            <sz val="8"/>
            <rFont val="Tahoma"/>
            <family val="0"/>
          </rPr>
          <t>temgoua:</t>
        </r>
        <r>
          <rPr>
            <sz val="8"/>
            <rFont val="Tahoma"/>
            <family val="0"/>
          </rPr>
          <t xml:space="preserve">
dealer`s confession</t>
        </r>
      </text>
    </comment>
    <comment ref="C1067" authorId="2">
      <text>
        <r>
          <rPr>
            <b/>
            <sz val="8"/>
            <rFont val="Tahoma"/>
            <family val="0"/>
          </rPr>
          <t>temgoua:</t>
        </r>
        <r>
          <rPr>
            <sz val="8"/>
            <rFont val="Tahoma"/>
            <family val="0"/>
          </rPr>
          <t xml:space="preserve">
dealer`s confession</t>
        </r>
      </text>
    </comment>
    <comment ref="C1072" authorId="2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with 3 elements, no receipt issued</t>
        </r>
      </text>
    </comment>
    <comment ref="C1074" authorId="2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x 3 elements</t>
        </r>
      </text>
    </comment>
    <comment ref="C1075" authorId="2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2 elements</t>
        </r>
      </text>
    </comment>
    <comment ref="C1076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1element</t>
        </r>
      </text>
    </comment>
    <comment ref="C1078" authorId="2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2 cars from from mamfe to mbinjong for the arrest</t>
        </r>
      </text>
    </comment>
    <comment ref="C1079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hired-car,mamfe-limbe</t>
        </r>
      </text>
    </comment>
    <comment ref="C1080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hired-car-limbe-buea-limbe</t>
        </r>
      </text>
    </comment>
    <comment ref="C1087" authorId="2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motobike from mamfe to nguti</t>
        </r>
      </text>
    </comment>
    <comment ref="C1088" authorId="2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motobike from  nguti back to mamfe</t>
        </r>
      </text>
    </comment>
    <comment ref="C1094" authorId="0">
      <text>
        <r>
          <rPr>
            <b/>
            <sz val="8"/>
            <rFont val="Tahoma"/>
            <family val="0"/>
          </rPr>
          <t>temgoua:</t>
        </r>
        <r>
          <rPr>
            <sz val="8"/>
            <rFont val="Tahoma"/>
            <family val="0"/>
          </rPr>
          <t xml:space="preserve">
Mamfe-Nguti</t>
        </r>
      </text>
    </comment>
    <comment ref="C1096" authorId="0">
      <text>
        <r>
          <rPr>
            <b/>
            <sz val="8"/>
            <rFont val="Tahoma"/>
            <family val="0"/>
          </rPr>
          <t>temgoua:</t>
        </r>
        <r>
          <rPr>
            <sz val="8"/>
            <rFont val="Tahoma"/>
            <family val="0"/>
          </rPr>
          <t xml:space="preserve">
nguti-mamfe</t>
        </r>
      </text>
    </comment>
    <comment ref="C1117" authorId="2">
      <text>
        <r>
          <rPr>
            <b/>
            <sz val="8"/>
            <rFont val="Tahoma"/>
            <family val="0"/>
          </rPr>
          <t>GLOBAL WITNESS:</t>
        </r>
        <r>
          <rPr>
            <sz val="8"/>
            <rFont val="Tahoma"/>
            <family val="0"/>
          </rPr>
          <t xml:space="preserve">
3 elements</t>
        </r>
      </text>
    </comment>
    <comment ref="C1119" authorId="2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3 elements</t>
        </r>
      </text>
    </comment>
    <comment ref="C1121" authorId="2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3 elements</t>
        </r>
      </text>
    </comment>
    <comment ref="C1122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wth-temgoua-one-element</t>
        </r>
      </text>
    </comment>
    <comment ref="C1124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eelment</t>
        </r>
      </text>
    </comment>
    <comment ref="C1173" authorId="0">
      <text>
        <r>
          <rPr>
            <b/>
            <sz val="8"/>
            <rFont val="Tahoma"/>
            <family val="0"/>
          </rPr>
          <t>marius:</t>
        </r>
        <r>
          <rPr>
            <sz val="8"/>
            <rFont val="Tahoma"/>
            <family val="0"/>
          </rPr>
          <t xml:space="preserve">
follow-up foumbot case</t>
        </r>
      </text>
    </comment>
    <comment ref="C1251" authorId="3">
      <text>
        <r>
          <rPr>
            <b/>
            <sz val="8"/>
            <rFont val="Tahoma"/>
            <family val="0"/>
          </rPr>
          <t xml:space="preserve"> Marius:</t>
        </r>
        <r>
          <rPr>
            <sz val="8"/>
            <rFont val="Tahoma"/>
            <family val="0"/>
          </rPr>
          <t xml:space="preserve">
transport in Yaoundé and Bafia</t>
        </r>
      </text>
    </comment>
    <comment ref="E1259" authorId="4">
      <text>
        <r>
          <rPr>
            <b/>
            <sz val="8"/>
            <rFont val="Tahoma"/>
            <family val="0"/>
          </rPr>
          <t>horline:  akwa, bonanjo, Ndokoti, mbankolo</t>
        </r>
        <r>
          <rPr>
            <sz val="8"/>
            <rFont val="Tahoma"/>
            <family val="0"/>
          </rPr>
          <t xml:space="preserve">
</t>
        </r>
      </text>
    </comment>
    <comment ref="C1266" authorId="4">
      <text>
        <r>
          <rPr>
            <b/>
            <sz val="8"/>
            <rFont val="Tahoma"/>
            <family val="0"/>
          </rPr>
          <t>horline: 800 + special taxi with the my office table</t>
        </r>
        <r>
          <rPr>
            <sz val="8"/>
            <rFont val="Tahoma"/>
            <family val="0"/>
          </rPr>
          <t xml:space="preserve">
</t>
        </r>
      </text>
    </comment>
    <comment ref="C1268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1500+special taxi, bringing my computer to the office</t>
        </r>
      </text>
    </comment>
    <comment ref="C1312" authorId="3">
      <text>
        <r>
          <rPr>
            <b/>
            <sz val="8"/>
            <rFont val="Tahoma"/>
            <family val="0"/>
          </rPr>
          <t xml:space="preserve"> Marius:Fidele is making a jail visit to bamenda</t>
        </r>
        <r>
          <rPr>
            <sz val="8"/>
            <rFont val="Tahoma"/>
            <family val="0"/>
          </rPr>
          <t xml:space="preserve">
</t>
        </r>
      </text>
    </comment>
    <comment ref="C1324" authorId="3">
      <text>
        <r>
          <rPr>
            <b/>
            <sz val="8"/>
            <rFont val="Tahoma"/>
            <family val="0"/>
          </rPr>
          <t>Marius:</t>
        </r>
        <r>
          <rPr>
            <sz val="8"/>
            <rFont val="Tahoma"/>
            <family val="0"/>
          </rPr>
          <t xml:space="preserve">
fidele is making jail visit to fouban</t>
        </r>
      </text>
    </comment>
    <comment ref="C1327" authorId="3">
      <text>
        <r>
          <rPr>
            <b/>
            <sz val="8"/>
            <rFont val="Tahoma"/>
            <family val="0"/>
          </rPr>
          <t>Marius:</t>
        </r>
        <r>
          <rPr>
            <sz val="8"/>
            <rFont val="Tahoma"/>
            <family val="0"/>
          </rPr>
          <t xml:space="preserve">
fidele is making jail visit to bamenda</t>
        </r>
      </text>
    </comment>
    <comment ref="C1330" authorId="3">
      <text>
        <r>
          <rPr>
            <b/>
            <sz val="8"/>
            <rFont val="Tahoma"/>
            <family val="0"/>
          </rPr>
          <t>Marius:</t>
        </r>
        <r>
          <rPr>
            <sz val="8"/>
            <rFont val="Tahoma"/>
            <family val="0"/>
          </rPr>
          <t xml:space="preserve">
akono is making jail visit to sangmelima</t>
        </r>
      </text>
    </comment>
    <comment ref="C1333" authorId="4">
      <text>
        <r>
          <rPr>
            <b/>
            <sz val="8"/>
            <rFont val="Tahoma"/>
            <family val="0"/>
          </rPr>
          <t xml:space="preserve">horline: to send a clerk to foumban for the factum of Tognang jean </t>
        </r>
        <r>
          <rPr>
            <sz val="8"/>
            <rFont val="Tahoma"/>
            <family val="0"/>
          </rPr>
          <t xml:space="preserve">
</t>
        </r>
      </text>
    </comment>
    <comment ref="E1359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going to Akom II for investigation Kom joel  case</t>
        </r>
      </text>
    </comment>
    <comment ref="C1367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80.000 lawyer-congo</t>
        </r>
      </text>
    </comment>
    <comment ref="C1373" authorId="4">
      <text>
        <r>
          <rPr>
            <b/>
            <sz val="8"/>
            <rFont val="Tahoma"/>
            <family val="0"/>
          </rPr>
          <t>horline: bonobo case</t>
        </r>
        <r>
          <rPr>
            <sz val="8"/>
            <rFont val="Tahoma"/>
            <family val="0"/>
          </rPr>
          <t xml:space="preserve">
</t>
        </r>
      </text>
    </comment>
    <comment ref="C1374" authorId="4">
      <text>
        <r>
          <rPr>
            <b/>
            <sz val="8"/>
            <rFont val="Tahoma"/>
            <family val="0"/>
          </rPr>
          <t>horline: international, bonobo case</t>
        </r>
        <r>
          <rPr>
            <sz val="8"/>
            <rFont val="Tahoma"/>
            <family val="0"/>
          </rPr>
          <t xml:space="preserve">
</t>
        </r>
      </text>
    </comment>
    <comment ref="C1375" authorId="4">
      <text>
        <r>
          <rPr>
            <b/>
            <sz val="8"/>
            <rFont val="Tahoma"/>
            <family val="0"/>
          </rPr>
          <t>horline: bonobo case</t>
        </r>
        <r>
          <rPr>
            <sz val="8"/>
            <rFont val="Tahoma"/>
            <family val="0"/>
          </rPr>
          <t xml:space="preserve">
</t>
        </r>
      </text>
    </comment>
    <comment ref="C1376" authorId="4">
      <text>
        <r>
          <rPr>
            <b/>
            <sz val="8"/>
            <rFont val="Tahoma"/>
            <family val="0"/>
          </rPr>
          <t>horlin e: bonobo case</t>
        </r>
        <r>
          <rPr>
            <sz val="8"/>
            <rFont val="Tahoma"/>
            <family val="0"/>
          </rPr>
          <t xml:space="preserve">
</t>
        </r>
      </text>
    </comment>
    <comment ref="C1377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bonobo case</t>
        </r>
      </text>
    </comment>
    <comment ref="C1381" authorId="4">
      <text>
        <r>
          <rPr>
            <b/>
            <sz val="8"/>
            <rFont val="Tahoma"/>
            <family val="0"/>
          </rPr>
          <t>horline:  for 100 pieces command of the Legal programm</t>
        </r>
        <r>
          <rPr>
            <sz val="8"/>
            <rFont val="Tahoma"/>
            <family val="0"/>
          </rPr>
          <t xml:space="preserve">
</t>
        </r>
      </text>
    </comment>
    <comment ref="F1381" authorId="4">
      <text>
        <r>
          <rPr>
            <b/>
            <sz val="8"/>
            <rFont val="Tahoma"/>
            <family val="0"/>
          </rPr>
          <t>horline: not yet delivered</t>
        </r>
        <r>
          <rPr>
            <sz val="8"/>
            <rFont val="Tahoma"/>
            <family val="0"/>
          </rPr>
          <t xml:space="preserve">
</t>
        </r>
      </text>
    </comment>
    <comment ref="C1382" authorId="4">
      <text>
        <r>
          <rPr>
            <b/>
            <sz val="8"/>
            <rFont val="Tahoma"/>
            <family val="0"/>
          </rPr>
          <t>horline: avance for printing and burning 100 CD for the programm</t>
        </r>
        <r>
          <rPr>
            <sz val="8"/>
            <rFont val="Tahoma"/>
            <family val="0"/>
          </rPr>
          <t xml:space="preserve">
</t>
        </r>
      </text>
    </comment>
    <comment ref="C1383" authorId="0">
      <text>
        <r>
          <rPr>
            <b/>
            <sz val="8"/>
            <rFont val="Tahoma"/>
            <family val="0"/>
          </rPr>
          <t>marius:</t>
        </r>
        <r>
          <rPr>
            <sz val="8"/>
            <rFont val="Tahoma"/>
            <family val="0"/>
          </rPr>
          <t xml:space="preserve">
thiam</t>
        </r>
      </text>
    </comment>
    <comment ref="E136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Bafia case</t>
        </r>
      </text>
    </comment>
    <comment ref="E136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Bafia ape and drugs case</t>
        </r>
      </text>
    </comment>
    <comment ref="E136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Nguti ecoguard killing case</t>
        </r>
      </text>
    </comment>
    <comment ref="E135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investigation to release the Tiko case to the courts</t>
        </r>
      </text>
    </comment>
    <comment ref="C1461" authorId="2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hired taxi to zoo with tv crew to interview minister-minfof for 2days</t>
        </r>
      </text>
    </comment>
    <comment ref="C1463" authorId="2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minister`s interview </t>
        </r>
      </text>
    </comment>
    <comment ref="C1481" authorId="0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7.30</t>
        </r>
      </text>
    </comment>
    <comment ref="C1482" authorId="0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8.30</t>
        </r>
      </text>
    </comment>
    <comment ref="C1483" authorId="0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7.50,on police programme  on bafia operation</t>
        </r>
      </text>
    </comment>
    <comment ref="C1484" authorId="0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11.25am</t>
        </r>
      </text>
    </comment>
    <comment ref="C1485" authorId="5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interviewing S.G Minfof at 5pm on ape/drug dealer</t>
        </r>
      </text>
    </comment>
    <comment ref="C1486" authorId="0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interview  mrs-Grace-mbah</t>
        </r>
      </text>
    </comment>
    <comment ref="C1487" authorId="5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interviewing S.G Minfof at 5pm on ape/drug dealer</t>
        </r>
      </text>
    </comment>
    <comment ref="C1488" authorId="2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drug prosecution</t>
        </r>
      </text>
    </comment>
    <comment ref="C1490" authorId="2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poor recording,interview minister on bafia operation</t>
        </r>
      </text>
    </comment>
    <comment ref="C1493" authorId="0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7pm-bafia operation</t>
        </r>
      </text>
    </comment>
    <comment ref="C1499" authorId="2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minister`s interview, TAM-TAM WEEK-END</t>
        </r>
      </text>
    </comment>
    <comment ref="C1500" authorId="2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interview with takang, ofir,David Hough on GRASP,windows on the world</t>
        </r>
      </text>
    </comment>
    <comment ref="C1503" authorId="2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interview with mrs mbah,west province on ape prosecution</t>
        </r>
      </text>
    </comment>
    <comment ref="C1504" authorId="0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interview  with david of WCS ON ape dealers in bafia and west</t>
        </r>
      </text>
    </comment>
    <comment ref="C1505" authorId="2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WEST PROVINCE DEALER prosecuted </t>
        </r>
      </text>
    </comment>
    <comment ref="C1509" authorId="2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FON OF bALI</t>
        </r>
      </text>
    </comment>
    <comment ref="C1510" authorId="2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US Ambassador lands media efforts in nature conservation</t>
        </r>
      </text>
    </comment>
    <comment ref="C1516" authorId="0">
      <text>
        <r>
          <rPr>
            <b/>
            <sz val="8"/>
            <rFont val="Tahoma"/>
            <family val="0"/>
          </rPr>
          <t>vincent</t>
        </r>
        <r>
          <rPr>
            <sz val="8"/>
            <rFont val="Tahoma"/>
            <family val="0"/>
          </rPr>
          <t xml:space="preserve">
bafia case</t>
        </r>
      </text>
    </comment>
    <comment ref="C1517" authorId="2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transfer of interview from audio cassette to reel to reel tape</t>
        </r>
      </text>
    </comment>
    <comment ref="C1518" authorId="0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media assistance</t>
        </r>
      </text>
    </comment>
    <comment ref="C1524" authorId="0">
      <text>
        <r>
          <rPr>
            <b/>
            <sz val="8"/>
            <rFont val="Tahoma"/>
            <family val="0"/>
          </rPr>
          <t>vincent:
7 newspapers-5 copies each on wildlife law enforcement</t>
        </r>
      </text>
    </comment>
    <comment ref="C1525" authorId="0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wildlife-justice</t>
        </r>
      </text>
    </comment>
    <comment ref="C1526" authorId="0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press-release-bafia-case</t>
        </r>
      </text>
    </comment>
    <comment ref="C1527" authorId="0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press-release-bafia-case</t>
        </r>
      </text>
    </comment>
    <comment ref="C1530" authorId="2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newspapers</t>
        </r>
      </text>
    </comment>
    <comment ref="C1531" authorId="2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drug dealer arrested with live chimpazee</t>
        </r>
      </text>
    </comment>
    <comment ref="C1532" authorId="2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taken during new year wishes-minister</t>
        </r>
      </text>
    </comment>
    <comment ref="C1533" authorId="2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questionaire for ministers interview for cameroon calling</t>
        </r>
      </text>
    </comment>
    <comment ref="C1534" authorId="0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fact sheet,and figures press release</t>
        </r>
      </text>
    </comment>
    <comment ref="C1536" authorId="0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fact sheet,and figures press release</t>
        </r>
      </text>
    </comment>
    <comment ref="C1539" authorId="2">
      <text>
        <r>
          <rPr>
            <sz val="8"/>
            <rFont val="Tahoma"/>
            <family val="0"/>
          </rPr>
          <t xml:space="preserve">Cynthia, 100 copies radio programme,2 copies letter to LAGA from Minister
</t>
        </r>
      </text>
    </comment>
    <comment ref="C1540" authorId="2">
      <text>
        <r>
          <rPr>
            <sz val="8"/>
            <rFont val="Tahoma"/>
            <family val="0"/>
          </rPr>
          <t xml:space="preserve">Cynthia, Vincent 4, Fosi 2, Samuel 2, Takang 2, Amine 2
</t>
        </r>
      </text>
    </comment>
    <comment ref="D1540" authorId="2">
      <text>
        <r>
          <rPr>
            <b/>
            <sz val="8"/>
            <rFont val="Tahoma"/>
            <family val="0"/>
          </rPr>
          <t>GLOBAL WITNESS:</t>
        </r>
        <r>
          <rPr>
            <sz val="8"/>
            <rFont val="Tahoma"/>
            <family val="0"/>
          </rPr>
          <t xml:space="preserve">
</t>
        </r>
      </text>
    </comment>
    <comment ref="C1541" authorId="2">
      <text>
        <r>
          <rPr>
            <b/>
            <sz val="8"/>
            <rFont val="Tahoma"/>
            <family val="0"/>
          </rPr>
          <t>cynthia:</t>
        </r>
        <r>
          <rPr>
            <sz val="8"/>
            <rFont val="Tahoma"/>
            <family val="0"/>
          </rPr>
          <t xml:space="preserve">
for madam fosi</t>
        </r>
      </text>
    </comment>
    <comment ref="C1542" authorId="2">
      <text>
        <r>
          <rPr>
            <sz val="8"/>
            <rFont val="Tahoma"/>
            <family val="0"/>
          </rPr>
          <t xml:space="preserve">Cynthia, Bafia Operation 250 x 16 Pictures.
</t>
        </r>
      </text>
    </comment>
    <comment ref="C1543" authorId="2">
      <text>
        <r>
          <rPr>
            <b/>
            <sz val="8"/>
            <rFont val="Tahoma"/>
            <family val="0"/>
          </rPr>
          <t>cynthia:</t>
        </r>
        <r>
          <rPr>
            <sz val="8"/>
            <rFont val="Tahoma"/>
            <family val="0"/>
          </rPr>
          <t xml:space="preserve">
letters for Ebai and vincent</t>
        </r>
      </text>
    </comment>
    <comment ref="C1544" authorId="2">
      <text>
        <r>
          <rPr>
            <sz val="8"/>
            <rFont val="Tahoma"/>
            <family val="0"/>
          </rPr>
          <t xml:space="preserve">Cynthia,2letters of invitation on ecotourism,2pages cameroon trbune,2pages the herald
</t>
        </r>
      </text>
    </comment>
    <comment ref="C1553" authorId="2">
      <text>
        <r>
          <rPr>
            <sz val="8"/>
            <rFont val="Tahoma"/>
            <family val="0"/>
          </rPr>
          <t xml:space="preserve">Cynthia, Drug dealer arrested on ape trade  2aphotocopies
</t>
        </r>
      </text>
    </comment>
    <comment ref="C157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internet subscription connects 3 computers to internet allows all departments to work out of cyber cafes</t>
        </r>
      </text>
    </comment>
    <comment ref="C158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cd-Richard Ruggiero</t>
        </r>
      </text>
    </comment>
    <comment ref="C162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ofir used my phone to talk to julius in MAMFE</t>
        </r>
      </text>
    </comment>
    <comment ref="C1714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special taxi to buy monitor etc asked by ofir</t>
        </r>
      </text>
    </comment>
    <comment ref="C173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20 Eng Intoductions,20 French and 40 financial</t>
        </r>
      </text>
    </comment>
    <comment ref="C174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part of receipt 4 B.H.C</t>
        </r>
      </text>
    </comment>
    <comment ref="C174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part of receipt 4 B.H.C,Missionsheet and article </t>
        </r>
      </text>
    </comment>
    <comment ref="C175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printing Laga logo on envelopes</t>
        </r>
      </text>
    </comment>
    <comment ref="C1768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25.000to i5 in Bamenda </t>
        </r>
      </text>
    </comment>
    <comment ref="C1769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100.000-temgoua-limbe</t>
        </r>
      </text>
    </comment>
    <comment ref="C177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30.000-i17-limbe</t>
        </r>
      </text>
    </comment>
    <comment ref="C177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20.000 to julius in b`foussam</t>
        </r>
      </text>
    </comment>
    <comment ref="C1772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25.000 to i21 in kribi</t>
        </r>
      </text>
    </comment>
    <comment ref="C177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25.000 to i5l in D`la</t>
        </r>
      </text>
    </comment>
    <comment ref="C1774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25.000 to i23 in sangmelima</t>
        </r>
      </text>
    </comment>
    <comment ref="C177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40.000 to temgoua in mamfe</t>
        </r>
      </text>
    </comment>
    <comment ref="C177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30.000 to julius in b`foussam</t>
        </r>
      </text>
    </comment>
    <comment ref="C177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100.000 to julius in mamfe</t>
        </r>
      </text>
    </comment>
    <comment ref="C177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150.000 to julius in mamfe</t>
        </r>
      </text>
    </comment>
    <comment ref="C1779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50.000 to julius in Buea</t>
        </r>
      </text>
    </comment>
    <comment ref="C178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50.000 to i21 in kribi</t>
        </r>
      </text>
    </comment>
    <comment ref="C178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20.000 to informer john in b`da</t>
        </r>
      </text>
    </comment>
    <comment ref="C1782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20.000 to julius in b`foussam</t>
        </r>
      </text>
    </comment>
    <comment ref="C178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175.000 to JUSTICE in b`DA</t>
        </r>
      </text>
    </comment>
    <comment ref="C1784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190.000 to i5 in D`la</t>
        </r>
      </text>
    </comment>
    <comment ref="C178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50.000 to i17 in B`foussam</t>
        </r>
      </text>
    </comment>
    <comment ref="C178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20.000 to benvenue in kribi</t>
        </r>
      </text>
    </comment>
    <comment ref="C178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50.000 to i17 in b`foussam</t>
        </r>
      </text>
    </comment>
    <comment ref="C1788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40.000 to i5 D`la</t>
        </r>
      </text>
    </comment>
    <comment ref="C1789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35.000 to julius B`foussam</t>
        </r>
      </text>
    </comment>
    <comment ref="C1790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25.000 to julius B`foussam</t>
        </r>
      </text>
    </comment>
    <comment ref="C1791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10.000 to temgoua-B`foussam</t>
        </r>
      </text>
    </comment>
    <comment ref="C1792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60.000 to i5-d`la</t>
        </r>
      </text>
    </comment>
    <comment ref="C1793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130.000.000 to temgoua-mamfe</t>
        </r>
      </text>
    </comment>
    <comment ref="C1794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15.000 to julius-b`foussam</t>
        </r>
      </text>
    </comment>
    <comment ref="C1795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160.000 to julius-MAMFE</t>
        </r>
      </text>
    </comment>
    <comment ref="C1796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20.000 to TEMGOUA-MAMFE</t>
        </r>
      </text>
    </comment>
    <comment ref="C1797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50.000 to i5-b`da</t>
        </r>
      </text>
    </comment>
    <comment ref="C179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5.000 to informer in b`da-john</t>
        </r>
      </text>
    </comment>
    <comment ref="C1799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10.000 to informer in b`da-john</t>
        </r>
      </text>
    </comment>
    <comment ref="C180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7.000 to informer in b`da-john</t>
        </r>
      </text>
    </comment>
    <comment ref="C180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7.000 to informer in b`da-john</t>
        </r>
      </text>
    </comment>
    <comment ref="C1802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20.000 to i5 in D`la</t>
        </r>
      </text>
    </comment>
    <comment ref="C1817" authorId="2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for legal department</t>
        </r>
      </text>
    </comment>
    <comment ref="C1825" authorId="2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for clare for work done in February</t>
        </r>
      </text>
    </comment>
  </commentList>
</comments>
</file>

<file path=xl/sharedStrings.xml><?xml version="1.0" encoding="utf-8"?>
<sst xmlns="http://schemas.openxmlformats.org/spreadsheetml/2006/main" count="6382" uniqueCount="1057">
  <si>
    <t>phone</t>
  </si>
  <si>
    <t>internet</t>
  </si>
  <si>
    <t>361</t>
  </si>
  <si>
    <t>362</t>
  </si>
  <si>
    <t>363</t>
  </si>
  <si>
    <t>365</t>
  </si>
  <si>
    <t>368</t>
  </si>
  <si>
    <t>370</t>
  </si>
  <si>
    <t>388</t>
  </si>
  <si>
    <t>389</t>
  </si>
  <si>
    <t>406</t>
  </si>
  <si>
    <t>407</t>
  </si>
  <si>
    <t>409</t>
  </si>
  <si>
    <t>410</t>
  </si>
  <si>
    <t>411</t>
  </si>
  <si>
    <t>412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</si>
  <si>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</si>
  <si>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</si>
  <si>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</si>
  <si>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</si>
  <si>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</si>
  <si>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</si>
  <si>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</si>
  <si>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</si>
  <si>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The Last Great Ape Organization                                                                                     LAGA</t>
  </si>
  <si>
    <t>$1=550CFA</t>
  </si>
  <si>
    <t xml:space="preserve">FINANCIAL REPORT      -      FEBRUARY 2006           </t>
  </si>
  <si>
    <t>Investigations</t>
  </si>
  <si>
    <t>Operation on March</t>
  </si>
  <si>
    <t>Mission A</t>
  </si>
  <si>
    <t>2-07206</t>
  </si>
  <si>
    <t>Belabo- Camrail -apes</t>
  </si>
  <si>
    <t>investigations</t>
  </si>
  <si>
    <t>i21</t>
  </si>
  <si>
    <t>A-phone-17</t>
  </si>
  <si>
    <t>2/2</t>
  </si>
  <si>
    <t>A-phone-32</t>
  </si>
  <si>
    <t>6/2</t>
  </si>
  <si>
    <t>A-phone-46</t>
  </si>
  <si>
    <t>7/2</t>
  </si>
  <si>
    <t>ofir-6</t>
  </si>
  <si>
    <t>4/2</t>
  </si>
  <si>
    <t>y`de-belabo</t>
  </si>
  <si>
    <t>travelling expenses</t>
  </si>
  <si>
    <t>A-i21-1</t>
  </si>
  <si>
    <t>belabo-y`de</t>
  </si>
  <si>
    <t>A-i21-r</t>
  </si>
  <si>
    <t>5/2</t>
  </si>
  <si>
    <t>inter-city transport</t>
  </si>
  <si>
    <t>transport</t>
  </si>
  <si>
    <t>local transport</t>
  </si>
  <si>
    <t>3/3</t>
  </si>
  <si>
    <t>lodging</t>
  </si>
  <si>
    <t>A-i21-2</t>
  </si>
  <si>
    <t>A-i21-3</t>
  </si>
  <si>
    <t>3/2</t>
  </si>
  <si>
    <t>A-i21-4</t>
  </si>
  <si>
    <t>feeding</t>
  </si>
  <si>
    <t>meat</t>
  </si>
  <si>
    <t>trust building</t>
  </si>
  <si>
    <t>drink with informer</t>
  </si>
  <si>
    <t>travellers bag</t>
  </si>
  <si>
    <t>material</t>
  </si>
  <si>
    <t>lock</t>
  </si>
  <si>
    <t>typing</t>
  </si>
  <si>
    <t>office</t>
  </si>
  <si>
    <t>A-i21-5</t>
  </si>
  <si>
    <t>printing</t>
  </si>
  <si>
    <t>Mission A1</t>
  </si>
  <si>
    <t>08-14206</t>
  </si>
  <si>
    <t>E-phone-54</t>
  </si>
  <si>
    <t>8/2</t>
  </si>
  <si>
    <t>D-phone-69</t>
  </si>
  <si>
    <t>9/2</t>
  </si>
  <si>
    <t>i5</t>
  </si>
  <si>
    <t>E-phone-80</t>
  </si>
  <si>
    <t>11/2</t>
  </si>
  <si>
    <t>E-i21-6</t>
  </si>
  <si>
    <t>E-i21-8</t>
  </si>
  <si>
    <t>10/2</t>
  </si>
  <si>
    <t>E-i21-r</t>
  </si>
  <si>
    <t>E-i21-7</t>
  </si>
  <si>
    <t>disket</t>
  </si>
  <si>
    <t>E-i21-9</t>
  </si>
  <si>
    <t>E-i21-9a</t>
  </si>
  <si>
    <t>13/2</t>
  </si>
  <si>
    <t>Mission B</t>
  </si>
  <si>
    <t>2-10206</t>
  </si>
  <si>
    <t>Douala-Ivory (2 operations)</t>
  </si>
  <si>
    <t>investigation</t>
  </si>
  <si>
    <t>communication</t>
  </si>
  <si>
    <t>B-i5-5</t>
  </si>
  <si>
    <t>B-i5-11</t>
  </si>
  <si>
    <t>i23</t>
  </si>
  <si>
    <t>B-phone-8</t>
  </si>
  <si>
    <t>1/2</t>
  </si>
  <si>
    <t>B-phone-16</t>
  </si>
  <si>
    <t>B-phone-30</t>
  </si>
  <si>
    <t>B-phone-47</t>
  </si>
  <si>
    <t>ofir-5a</t>
  </si>
  <si>
    <t>ofir-9</t>
  </si>
  <si>
    <t>ofir-15</t>
  </si>
  <si>
    <t>b`da-b`sam</t>
  </si>
  <si>
    <t>travelling expences</t>
  </si>
  <si>
    <t>B-i5-r</t>
  </si>
  <si>
    <t>b`sam-d`lax2</t>
  </si>
  <si>
    <t>d`la-b`da by informer john</t>
  </si>
  <si>
    <t xml:space="preserve">d`la-y`de </t>
  </si>
  <si>
    <t>B-i5-1</t>
  </si>
  <si>
    <t>B-i5-2</t>
  </si>
  <si>
    <t>B-i5-3</t>
  </si>
  <si>
    <t>B-i5-4</t>
  </si>
  <si>
    <t>B-i5-6</t>
  </si>
  <si>
    <t>B-i5-7</t>
  </si>
  <si>
    <t>B-i5-8</t>
  </si>
  <si>
    <t>B-i5-9</t>
  </si>
  <si>
    <t>B-i5-10</t>
  </si>
  <si>
    <t>drinks to informer  j.p</t>
  </si>
  <si>
    <t>informer fees</t>
  </si>
  <si>
    <t>external assistance</t>
  </si>
  <si>
    <t>Mission B1</t>
  </si>
  <si>
    <t>24-02206</t>
  </si>
  <si>
    <t>informer</t>
  </si>
  <si>
    <t>B1-phone-235</t>
  </si>
  <si>
    <t>23/2</t>
  </si>
  <si>
    <t>B1-phone-238-240</t>
  </si>
  <si>
    <t>B1-phone-252-253</t>
  </si>
  <si>
    <t>24/2</t>
  </si>
  <si>
    <t>B1-phone-279</t>
  </si>
  <si>
    <t>27/2</t>
  </si>
  <si>
    <t>B1-phone-280</t>
  </si>
  <si>
    <t>B1-phone-302-307</t>
  </si>
  <si>
    <t>1/3</t>
  </si>
  <si>
    <t>B1-phone-307a</t>
  </si>
  <si>
    <t>B1-phone-308-309</t>
  </si>
  <si>
    <t>2/3</t>
  </si>
  <si>
    <t>B1-phone-309a</t>
  </si>
  <si>
    <t>B1-i5-42</t>
  </si>
  <si>
    <t>26/2</t>
  </si>
  <si>
    <t>B1-i5-44</t>
  </si>
  <si>
    <t>B1-i5-45</t>
  </si>
  <si>
    <t>B1-i5-51</t>
  </si>
  <si>
    <t>B1-i5-r</t>
  </si>
  <si>
    <t>y`de-d`la</t>
  </si>
  <si>
    <t>B1-i5-37</t>
  </si>
  <si>
    <t>d`la-y`de X 2</t>
  </si>
  <si>
    <t>B1-i5-59-60</t>
  </si>
  <si>
    <t>B1-i5-R</t>
  </si>
  <si>
    <t>25/2</t>
  </si>
  <si>
    <t>petrol</t>
  </si>
  <si>
    <t>B1-i5-47</t>
  </si>
  <si>
    <t>28/2</t>
  </si>
  <si>
    <t>B1-i5-38</t>
  </si>
  <si>
    <t>B1-i5-39</t>
  </si>
  <si>
    <t>B1-i5-40</t>
  </si>
  <si>
    <t>B1-i5-41</t>
  </si>
  <si>
    <t>B1-i5-43</t>
  </si>
  <si>
    <t>B1-i5-48</t>
  </si>
  <si>
    <t>B1-i5-49</t>
  </si>
  <si>
    <t>drinks</t>
  </si>
  <si>
    <t>Operation this month</t>
  </si>
  <si>
    <t>Mission C</t>
  </si>
  <si>
    <t>02-07206</t>
  </si>
  <si>
    <t>Mamfe-limbe-ecoguard killer -Ivory</t>
  </si>
  <si>
    <t>Temgoua</t>
  </si>
  <si>
    <t>C-phone-23</t>
  </si>
  <si>
    <t>i17</t>
  </si>
  <si>
    <t>C-phone-31</t>
  </si>
  <si>
    <t>Julius</t>
  </si>
  <si>
    <t>C-phone-36-37</t>
  </si>
  <si>
    <t>C-i17-3</t>
  </si>
  <si>
    <t>C-i17-6</t>
  </si>
  <si>
    <t>julius</t>
  </si>
  <si>
    <t>ofir-5b</t>
  </si>
  <si>
    <t>ofir-8</t>
  </si>
  <si>
    <t>ofir-11-13</t>
  </si>
  <si>
    <t>temgoua</t>
  </si>
  <si>
    <t>ofir-14</t>
  </si>
  <si>
    <t>Yde-bamenda</t>
  </si>
  <si>
    <t>C-i17-1</t>
  </si>
  <si>
    <t>Bda-mamfe</t>
  </si>
  <si>
    <t>C-i17-4</t>
  </si>
  <si>
    <t>mamfe-kumba</t>
  </si>
  <si>
    <t>C-i17-7</t>
  </si>
  <si>
    <t>kumba-buea</t>
  </si>
  <si>
    <t>C-i17-8</t>
  </si>
  <si>
    <t>buea-muyuka</t>
  </si>
  <si>
    <t>C-i17-10</t>
  </si>
  <si>
    <t>muyuka-buea</t>
  </si>
  <si>
    <t>C-i17-11</t>
  </si>
  <si>
    <t>b`foussam-b`da</t>
  </si>
  <si>
    <t>C-julius-r</t>
  </si>
  <si>
    <t>b`da-mamfe</t>
  </si>
  <si>
    <t>C-julius-1</t>
  </si>
  <si>
    <t>C-julius-2</t>
  </si>
  <si>
    <t>b`da-b`foussam</t>
  </si>
  <si>
    <t>C-julius-4a</t>
  </si>
  <si>
    <t>C-julius-5</t>
  </si>
  <si>
    <t>C-julius-6</t>
  </si>
  <si>
    <t>limbe-bafoussam</t>
  </si>
  <si>
    <t>C-julius-8</t>
  </si>
  <si>
    <t>bafs-bamenda</t>
  </si>
  <si>
    <t>C-tem-9</t>
  </si>
  <si>
    <t>bamenda-mamfe</t>
  </si>
  <si>
    <t>C-tem-10</t>
  </si>
  <si>
    <t>C-tem-11</t>
  </si>
  <si>
    <t>limbe-dla</t>
  </si>
  <si>
    <t>C-tem-r</t>
  </si>
  <si>
    <t>dla-yde</t>
  </si>
  <si>
    <t>C-tem-17</t>
  </si>
  <si>
    <t>C-i17-r</t>
  </si>
  <si>
    <t>lodgingX2</t>
  </si>
  <si>
    <t>C-i17-2</t>
  </si>
  <si>
    <t>2-3/2</t>
  </si>
  <si>
    <t>C-i17-5</t>
  </si>
  <si>
    <t>lodgingx3</t>
  </si>
  <si>
    <t>C-i17-9</t>
  </si>
  <si>
    <t>5-7/2</t>
  </si>
  <si>
    <t>C-julius-3</t>
  </si>
  <si>
    <t>C-julius-7</t>
  </si>
  <si>
    <t>C-tem-12</t>
  </si>
  <si>
    <t>C-tem-13</t>
  </si>
  <si>
    <t>C-tem-15</t>
  </si>
  <si>
    <t>C-tem-16</t>
  </si>
  <si>
    <t>drink with informer and dealer(Tanyison and Eyong)</t>
  </si>
  <si>
    <t>trust  building</t>
  </si>
  <si>
    <t>feeding to informer(A</t>
  </si>
  <si>
    <t>elementx3days</t>
  </si>
  <si>
    <t>undercoversx3</t>
  </si>
  <si>
    <t>undercover to make phone calls</t>
  </si>
  <si>
    <t>MissionC1</t>
  </si>
  <si>
    <t>14-21206</t>
  </si>
  <si>
    <t>H-phone-89</t>
  </si>
  <si>
    <t>H-phone-126-127</t>
  </si>
  <si>
    <t>16/2</t>
  </si>
  <si>
    <t>H-phone-146</t>
  </si>
  <si>
    <t>17/2</t>
  </si>
  <si>
    <t>H-phone-152-153</t>
  </si>
  <si>
    <t>18/2</t>
  </si>
  <si>
    <t>H-phone-168</t>
  </si>
  <si>
    <t>19/2</t>
  </si>
  <si>
    <t>H-phone-190</t>
  </si>
  <si>
    <t>20/2</t>
  </si>
  <si>
    <t>H-i17-23-24</t>
  </si>
  <si>
    <t>14/2</t>
  </si>
  <si>
    <t>H-i17-r</t>
  </si>
  <si>
    <t>22/2</t>
  </si>
  <si>
    <t>y`de-b`da</t>
  </si>
  <si>
    <t>15/2</t>
  </si>
  <si>
    <t>mamfe-b`da</t>
  </si>
  <si>
    <t>H-i17-26</t>
  </si>
  <si>
    <t>21/2</t>
  </si>
  <si>
    <t>H-i17-22</t>
  </si>
  <si>
    <t>Mission D</t>
  </si>
  <si>
    <t>West -Ivory</t>
  </si>
  <si>
    <t>D-phone-48</t>
  </si>
  <si>
    <t>D-phone-55-56</t>
  </si>
  <si>
    <t>D-phone-57-58</t>
  </si>
  <si>
    <t>D-phone-64-65</t>
  </si>
  <si>
    <t>D-phone-66</t>
  </si>
  <si>
    <t>D-phone-67</t>
  </si>
  <si>
    <t>D-phone-68</t>
  </si>
  <si>
    <t>D-phone-76</t>
  </si>
  <si>
    <t>D-i17-r</t>
  </si>
  <si>
    <t>D-i17-17</t>
  </si>
  <si>
    <t>buea-d`la</t>
  </si>
  <si>
    <t>travelling exp</t>
  </si>
  <si>
    <t>D-i17-12</t>
  </si>
  <si>
    <t>d`la-b`foussam</t>
  </si>
  <si>
    <t>D-i17-13</t>
  </si>
  <si>
    <t>b`foussam-foumban</t>
  </si>
  <si>
    <t>D-i17-16</t>
  </si>
  <si>
    <t>foumban-b`foussam</t>
  </si>
  <si>
    <t>D-i17-18</t>
  </si>
  <si>
    <t>12/2</t>
  </si>
  <si>
    <t>b`foussam-y`de</t>
  </si>
  <si>
    <t>D-i17-19</t>
  </si>
  <si>
    <t>D-i17-14</t>
  </si>
  <si>
    <t>D-i17-15</t>
  </si>
  <si>
    <t>drink with informer and dealer(Daouda)</t>
  </si>
  <si>
    <t>Mission D1</t>
  </si>
  <si>
    <t>24-01306</t>
  </si>
  <si>
    <t>West</t>
  </si>
  <si>
    <t>D1-phone-231</t>
  </si>
  <si>
    <t>D1-phone-249</t>
  </si>
  <si>
    <t>D1-phone-250-251</t>
  </si>
  <si>
    <t>D1-phone-262</t>
  </si>
  <si>
    <t>D1-phone-263</t>
  </si>
  <si>
    <t>D1-phone-265-267</t>
  </si>
  <si>
    <t>D1-phone-283-284</t>
  </si>
  <si>
    <t>D1-phone-285</t>
  </si>
  <si>
    <t>D1-phone-294</t>
  </si>
  <si>
    <t>D1-phone-296-297</t>
  </si>
  <si>
    <t>D1-i17-29</t>
  </si>
  <si>
    <t>D1-i17-r</t>
  </si>
  <si>
    <t>D1-i17-31</t>
  </si>
  <si>
    <t>D1-i17-32</t>
  </si>
  <si>
    <t>verifying phone stolen</t>
  </si>
  <si>
    <t>D1-i17-33</t>
  </si>
  <si>
    <t>yde-bafoussam</t>
  </si>
  <si>
    <t>D1-i17-27</t>
  </si>
  <si>
    <t>Bafoussam-Foumban</t>
  </si>
  <si>
    <t>D1-i17-33a</t>
  </si>
  <si>
    <t>Bamenda-Yde</t>
  </si>
  <si>
    <t>D1-i17-35</t>
  </si>
  <si>
    <t>transport(Fban)</t>
  </si>
  <si>
    <t>transport(Bfsam)</t>
  </si>
  <si>
    <t>Bfssam-Foumbot</t>
  </si>
  <si>
    <t>Foumbot-Foumban</t>
  </si>
  <si>
    <t>Foumbot-Bafoussam</t>
  </si>
  <si>
    <t>transport-Bamda-Sabga</t>
  </si>
  <si>
    <t>transport-Sabga-Bamenda</t>
  </si>
  <si>
    <t>lodging(2days)</t>
  </si>
  <si>
    <t>D1-i17-28</t>
  </si>
  <si>
    <t>23-24/2</t>
  </si>
  <si>
    <t>lodging(4days)</t>
  </si>
  <si>
    <t>D1-i17-30</t>
  </si>
  <si>
    <t>25-28/2</t>
  </si>
  <si>
    <t>D1-i17-34</t>
  </si>
  <si>
    <t>drinks with informer</t>
  </si>
  <si>
    <t>Mission F</t>
  </si>
  <si>
    <t>14-19206</t>
  </si>
  <si>
    <t>Douala-limbe-Ivory</t>
  </si>
  <si>
    <t>F-phone-88</t>
  </si>
  <si>
    <t>F-phone-90</t>
  </si>
  <si>
    <t>F-phone-100-101</t>
  </si>
  <si>
    <t>F-phone-102</t>
  </si>
  <si>
    <t>F-phone-111</t>
  </si>
  <si>
    <t>F-phone-112</t>
  </si>
  <si>
    <t>F-phone-128-130</t>
  </si>
  <si>
    <t>F-phone-144-145</t>
  </si>
  <si>
    <t>F-phone-159-160</t>
  </si>
  <si>
    <t>F-phone-165-166</t>
  </si>
  <si>
    <t>F-i5-r</t>
  </si>
  <si>
    <t>F-i5-12</t>
  </si>
  <si>
    <t>d`la-buea</t>
  </si>
  <si>
    <t>F-i5-18</t>
  </si>
  <si>
    <t>F-i5-13</t>
  </si>
  <si>
    <t>F-i5-14</t>
  </si>
  <si>
    <t>F-i5-15</t>
  </si>
  <si>
    <t>F-i5-16</t>
  </si>
  <si>
    <t>F-i5-17</t>
  </si>
  <si>
    <t>Lodging</t>
  </si>
  <si>
    <t>Feeding</t>
  </si>
  <si>
    <t>Mission I</t>
  </si>
  <si>
    <t>14-25206</t>
  </si>
  <si>
    <t>Campo-protected species</t>
  </si>
  <si>
    <t>I-phone-91</t>
  </si>
  <si>
    <t>I-phone-131</t>
  </si>
  <si>
    <t>I-phone-156</t>
  </si>
  <si>
    <t>I-phone-233</t>
  </si>
  <si>
    <t>y`de-kribi</t>
  </si>
  <si>
    <t>I-i21-3</t>
  </si>
  <si>
    <t>19/1</t>
  </si>
  <si>
    <t>kribi-campo</t>
  </si>
  <si>
    <t>I-i21-4</t>
  </si>
  <si>
    <t>campo-kribi</t>
  </si>
  <si>
    <t>I-i21-5</t>
  </si>
  <si>
    <t>21/1</t>
  </si>
  <si>
    <t>I-i21-6</t>
  </si>
  <si>
    <t>I-i21-7</t>
  </si>
  <si>
    <t>23/1</t>
  </si>
  <si>
    <t>kribi-y`de</t>
  </si>
  <si>
    <t>I-i21-8</t>
  </si>
  <si>
    <t>I-i21-r</t>
  </si>
  <si>
    <t>20/1</t>
  </si>
  <si>
    <t>22/1</t>
  </si>
  <si>
    <t xml:space="preserve">lodgingx4 </t>
  </si>
  <si>
    <t>19-23/1</t>
  </si>
  <si>
    <t>Mission I1</t>
  </si>
  <si>
    <t>22-01306</t>
  </si>
  <si>
    <t>I1-i25-1</t>
  </si>
  <si>
    <t>I1-i25-2</t>
  </si>
  <si>
    <t>I1-i25-4</t>
  </si>
  <si>
    <t>I1-i25-5</t>
  </si>
  <si>
    <t>I1-i25-r</t>
  </si>
  <si>
    <t>I1-i25-3</t>
  </si>
  <si>
    <t>I1-i25r-r</t>
  </si>
  <si>
    <t>24/3</t>
  </si>
  <si>
    <t>MissionJ</t>
  </si>
  <si>
    <t>14-18206</t>
  </si>
  <si>
    <t>Djoum-Ivory</t>
  </si>
  <si>
    <t>J-phone-134</t>
  </si>
  <si>
    <t>J-phone-157-158</t>
  </si>
  <si>
    <t>y`de-sangmelima</t>
  </si>
  <si>
    <t>J-i23-1</t>
  </si>
  <si>
    <t>sangmelima-djoum</t>
  </si>
  <si>
    <t>J-i23-3</t>
  </si>
  <si>
    <t>Djoum-sangmelima</t>
  </si>
  <si>
    <t>J-i23-6</t>
  </si>
  <si>
    <t>J-i23-7</t>
  </si>
  <si>
    <t>J-i23-8</t>
  </si>
  <si>
    <t>sangmelima-Y`de</t>
  </si>
  <si>
    <t>J-i23-9</t>
  </si>
  <si>
    <t>J-i23-r</t>
  </si>
  <si>
    <t>J-i23-2</t>
  </si>
  <si>
    <t>J-i23-4</t>
  </si>
  <si>
    <t>medication</t>
  </si>
  <si>
    <t>medical treatment</t>
  </si>
  <si>
    <t>J-i23-5</t>
  </si>
  <si>
    <t>consultation</t>
  </si>
  <si>
    <t>J-i23-10</t>
  </si>
  <si>
    <t>x-ray</t>
  </si>
  <si>
    <t>J-i23-11</t>
  </si>
  <si>
    <t>medications</t>
  </si>
  <si>
    <t>J-i23-12</t>
  </si>
  <si>
    <t>medical treatment car accident</t>
  </si>
  <si>
    <t>MissionJ1</t>
  </si>
  <si>
    <t>14-23206</t>
  </si>
  <si>
    <t>Edea-protected species</t>
  </si>
  <si>
    <t>J1-jean-r</t>
  </si>
  <si>
    <t>y`de-Edea</t>
  </si>
  <si>
    <t>Edea-y`de</t>
  </si>
  <si>
    <t>y`de-edea</t>
  </si>
  <si>
    <t>J1-jean-</t>
  </si>
  <si>
    <t>Mission k</t>
  </si>
  <si>
    <t>20-22206</t>
  </si>
  <si>
    <t>Bamenda-Ivory</t>
  </si>
  <si>
    <t>K-phone-114</t>
  </si>
  <si>
    <t>brigadier</t>
  </si>
  <si>
    <t>K-phone-161</t>
  </si>
  <si>
    <t>K-phone-182</t>
  </si>
  <si>
    <t>K-phone-183-184</t>
  </si>
  <si>
    <t>jules</t>
  </si>
  <si>
    <t>K-phone-188-189</t>
  </si>
  <si>
    <t>K-phone-191</t>
  </si>
  <si>
    <t>K-phone-193-194</t>
  </si>
  <si>
    <t>K-phone-195</t>
  </si>
  <si>
    <t>K-phone-196</t>
  </si>
  <si>
    <t>K-phone-203</t>
  </si>
  <si>
    <t>K-phone-211</t>
  </si>
  <si>
    <t>K-phone-213</t>
  </si>
  <si>
    <t>engine-oil</t>
  </si>
  <si>
    <t>K-i5-20</t>
  </si>
  <si>
    <t>radiator-repair</t>
  </si>
  <si>
    <t>K-i5-21</t>
  </si>
  <si>
    <t>toll-gate</t>
  </si>
  <si>
    <t>K-i5-22</t>
  </si>
  <si>
    <t>K-i5-23</t>
  </si>
  <si>
    <t>K-i5-24</t>
  </si>
  <si>
    <t>K-i5-25</t>
  </si>
  <si>
    <t>car-repair</t>
  </si>
  <si>
    <t>K-i5-28</t>
  </si>
  <si>
    <t>K-i5-33</t>
  </si>
  <si>
    <t>K-i5-34</t>
  </si>
  <si>
    <t>K-i5-35</t>
  </si>
  <si>
    <t>K-i5-36</t>
  </si>
  <si>
    <t>K-i5-19</t>
  </si>
  <si>
    <t>K-i5-32</t>
  </si>
  <si>
    <t>K-i5-r</t>
  </si>
  <si>
    <t>K-i5-26</t>
  </si>
  <si>
    <t>K-i5-27</t>
  </si>
  <si>
    <t>feedingx3</t>
  </si>
  <si>
    <t>brigadier-Ekono</t>
  </si>
  <si>
    <t>Eun-30</t>
  </si>
  <si>
    <t>undercover -jules</t>
  </si>
  <si>
    <t>Eun-31</t>
  </si>
  <si>
    <t>Undercover1-J.C.Bate</t>
  </si>
  <si>
    <t>K-i5-29</t>
  </si>
  <si>
    <t>Undercover2 Atangana</t>
  </si>
  <si>
    <t>K-i5-30</t>
  </si>
  <si>
    <t>Undercover3-ngou</t>
  </si>
  <si>
    <t>K-i5-31</t>
  </si>
  <si>
    <t>purchase phone</t>
  </si>
  <si>
    <t>B-i5-45a</t>
  </si>
  <si>
    <t>subscription</t>
  </si>
  <si>
    <t>B-i5-45b</t>
  </si>
  <si>
    <t>video camera</t>
  </si>
  <si>
    <t>ofir-23a</t>
  </si>
  <si>
    <t>digital camera</t>
  </si>
  <si>
    <t>tapesx5</t>
  </si>
  <si>
    <t>batteries</t>
  </si>
  <si>
    <t>ofir-27</t>
  </si>
  <si>
    <t xml:space="preserve"> tear gas</t>
  </si>
  <si>
    <t>Eun-23</t>
  </si>
  <si>
    <t>Eun-10</t>
  </si>
  <si>
    <t>Eun-11</t>
  </si>
  <si>
    <t>Eun-15</t>
  </si>
  <si>
    <t>Operations</t>
  </si>
  <si>
    <t>Salaries</t>
  </si>
  <si>
    <t>i23-report</t>
  </si>
  <si>
    <t>i21-report</t>
  </si>
  <si>
    <t>bonus</t>
  </si>
  <si>
    <t>operations</t>
  </si>
  <si>
    <t>legal</t>
  </si>
  <si>
    <t>hor-5</t>
  </si>
  <si>
    <t>akono phone</t>
  </si>
  <si>
    <t>marius</t>
  </si>
  <si>
    <t>phone-2</t>
  </si>
  <si>
    <t>Horline</t>
  </si>
  <si>
    <t>phone-7</t>
  </si>
  <si>
    <t>phone-9</t>
  </si>
  <si>
    <t>phone-29</t>
  </si>
  <si>
    <t>phone-38</t>
  </si>
  <si>
    <t>phone-45</t>
  </si>
  <si>
    <t>prov.chief west</t>
  </si>
  <si>
    <t>phone-75</t>
  </si>
  <si>
    <t>phone-84</t>
  </si>
  <si>
    <t>phone-95</t>
  </si>
  <si>
    <t>hor-2</t>
  </si>
  <si>
    <t>hor-9</t>
  </si>
  <si>
    <t>hor-13</t>
  </si>
  <si>
    <t>hor-8</t>
  </si>
  <si>
    <t>hor-15</t>
  </si>
  <si>
    <t>hor-17</t>
  </si>
  <si>
    <t>tem-r</t>
  </si>
  <si>
    <t xml:space="preserve"> transport</t>
  </si>
  <si>
    <t>hor-r</t>
  </si>
  <si>
    <t>ho-r</t>
  </si>
  <si>
    <t>hor-16</t>
  </si>
  <si>
    <t>hor-18</t>
  </si>
  <si>
    <t>jail visit Garoua</t>
  </si>
  <si>
    <t>akono sangmelima-ebolowa</t>
  </si>
  <si>
    <t>fidele Bfssm-fouban</t>
  </si>
  <si>
    <t>akono feeding</t>
  </si>
  <si>
    <t>fidele fees</t>
  </si>
  <si>
    <t>akono fees</t>
  </si>
  <si>
    <t>hor-1</t>
  </si>
  <si>
    <t>photocopy</t>
  </si>
  <si>
    <t>hor-4</t>
  </si>
  <si>
    <t>hor-6</t>
  </si>
  <si>
    <t>hor-10</t>
  </si>
  <si>
    <t>hor-12</t>
  </si>
  <si>
    <t>Marius</t>
  </si>
  <si>
    <t>legal adv 1</t>
  </si>
  <si>
    <t>legal adv 2</t>
  </si>
  <si>
    <t>salaries</t>
  </si>
  <si>
    <t>vin-10</t>
  </si>
  <si>
    <t>Media</t>
  </si>
  <si>
    <t>media</t>
  </si>
  <si>
    <t>vin-3</t>
  </si>
  <si>
    <t>vin-5</t>
  </si>
  <si>
    <t>phone-51</t>
  </si>
  <si>
    <t>vincent</t>
  </si>
  <si>
    <t>phone-59</t>
  </si>
  <si>
    <t>phone-73</t>
  </si>
  <si>
    <t>phone-85</t>
  </si>
  <si>
    <t>phone-118</t>
  </si>
  <si>
    <t>vin-r</t>
  </si>
  <si>
    <t>vin-11</t>
  </si>
  <si>
    <t>vin-12</t>
  </si>
  <si>
    <t>Bonuses scaled to results</t>
  </si>
  <si>
    <t>The Herald newspaper</t>
  </si>
  <si>
    <t>vin-8</t>
  </si>
  <si>
    <t>vin-2</t>
  </si>
  <si>
    <t>photocopies</t>
  </si>
  <si>
    <t>vin-4</t>
  </si>
  <si>
    <t>vin-6</t>
  </si>
  <si>
    <t>vin-7</t>
  </si>
  <si>
    <t>vin-9</t>
  </si>
  <si>
    <t>Eun-12</t>
  </si>
  <si>
    <t>Eun-32</t>
  </si>
  <si>
    <t>vin-1</t>
  </si>
  <si>
    <t>design-max</t>
  </si>
  <si>
    <t>media assistant</t>
  </si>
  <si>
    <t>media officer</t>
  </si>
  <si>
    <t>Management</t>
  </si>
  <si>
    <t>management</t>
  </si>
  <si>
    <t>ofir-1</t>
  </si>
  <si>
    <t>ofir-10-a</t>
  </si>
  <si>
    <t>Eunice</t>
  </si>
  <si>
    <t>phone-1</t>
  </si>
  <si>
    <t>phone-6</t>
  </si>
  <si>
    <t>phone-24</t>
  </si>
  <si>
    <t>ofir</t>
  </si>
  <si>
    <t>phone-60</t>
  </si>
  <si>
    <t>phone-61</t>
  </si>
  <si>
    <t>phone-74</t>
  </si>
  <si>
    <t>phone-94</t>
  </si>
  <si>
    <t>phone-181</t>
  </si>
  <si>
    <t>ofir-r</t>
  </si>
  <si>
    <t>ofir-2</t>
  </si>
  <si>
    <t>salary+management</t>
  </si>
  <si>
    <t>rent-Director House</t>
  </si>
  <si>
    <t>office-r</t>
  </si>
  <si>
    <t>Director</t>
  </si>
  <si>
    <t>salary</t>
  </si>
  <si>
    <t>ofir-report</t>
  </si>
  <si>
    <t>Office</t>
  </si>
  <si>
    <t>phone-93</t>
  </si>
  <si>
    <t>phone-111</t>
  </si>
  <si>
    <t>Eun-6</t>
  </si>
  <si>
    <t>Eun-25</t>
  </si>
  <si>
    <t>Eun-26</t>
  </si>
  <si>
    <t>Eun-27</t>
  </si>
  <si>
    <t>Eun-r</t>
  </si>
  <si>
    <t>Eun-1</t>
  </si>
  <si>
    <t>packet diskette</t>
  </si>
  <si>
    <t>Eun-2</t>
  </si>
  <si>
    <t>Eun-3</t>
  </si>
  <si>
    <t>Eun-4</t>
  </si>
  <si>
    <t>Eun-5</t>
  </si>
  <si>
    <t>toilet paper</t>
  </si>
  <si>
    <t>Eun-8</t>
  </si>
  <si>
    <t>Eun-9</t>
  </si>
  <si>
    <t>rim of papers</t>
  </si>
  <si>
    <t>plastic sleeves</t>
  </si>
  <si>
    <t>Eun-14</t>
  </si>
  <si>
    <t>distributor</t>
  </si>
  <si>
    <t>Eun-18</t>
  </si>
  <si>
    <t>Eun-19</t>
  </si>
  <si>
    <t>Eun-22</t>
  </si>
  <si>
    <t>Eun-24</t>
  </si>
  <si>
    <t>Eun-28</t>
  </si>
  <si>
    <t>Eun-29</t>
  </si>
  <si>
    <t>biz cards</t>
  </si>
  <si>
    <t>Express Union</t>
  </si>
  <si>
    <t>Eun-7</t>
  </si>
  <si>
    <t>Eun-13</t>
  </si>
  <si>
    <t>Eun-33</t>
  </si>
  <si>
    <t>Eun-34</t>
  </si>
  <si>
    <t>Eun-35</t>
  </si>
  <si>
    <t>water-snec</t>
  </si>
  <si>
    <t>rents+bills</t>
  </si>
  <si>
    <t>office-report</t>
  </si>
  <si>
    <t>electricity-sonel</t>
  </si>
  <si>
    <t>rent office</t>
  </si>
  <si>
    <t>House-rep</t>
  </si>
  <si>
    <t>Eun-17</t>
  </si>
  <si>
    <t>fax</t>
  </si>
  <si>
    <t>lawyer bonus-Bafia</t>
  </si>
  <si>
    <t>Me Kamte</t>
  </si>
  <si>
    <t>Police Bonusx3</t>
  </si>
  <si>
    <t>Bank charges</t>
  </si>
  <si>
    <t>UNICS</t>
  </si>
  <si>
    <t>bank file</t>
  </si>
  <si>
    <t>30/12</t>
  </si>
  <si>
    <t>Afriland</t>
  </si>
  <si>
    <t>LAGA family</t>
  </si>
  <si>
    <t>LAGA Family - Investing in team spirit and professional level</t>
  </si>
  <si>
    <t>Born Free</t>
  </si>
  <si>
    <t>Used</t>
  </si>
  <si>
    <t>FWS</t>
  </si>
  <si>
    <t>World Bank</t>
  </si>
  <si>
    <t>AWI</t>
  </si>
  <si>
    <t xml:space="preserve">Used </t>
  </si>
  <si>
    <t>BHC</t>
  </si>
  <si>
    <t>WSPA</t>
  </si>
  <si>
    <t>Bank file</t>
  </si>
  <si>
    <t>The World Bank</t>
  </si>
  <si>
    <t>Check</t>
  </si>
  <si>
    <t xml:space="preserve">Advance payments  </t>
  </si>
  <si>
    <t>Guarantee</t>
  </si>
  <si>
    <t>equipping office</t>
  </si>
  <si>
    <t>722</t>
  </si>
  <si>
    <t>723</t>
  </si>
  <si>
    <t>(Normal Rate on day of transaction=540)</t>
  </si>
  <si>
    <t>Money transferred to the Bank</t>
  </si>
  <si>
    <t>Bank commission</t>
  </si>
  <si>
    <t>tax</t>
  </si>
  <si>
    <t>Transaction to the account</t>
  </si>
  <si>
    <t>Balance end 2005</t>
  </si>
  <si>
    <t>Donated February</t>
  </si>
  <si>
    <t>Used January</t>
  </si>
  <si>
    <t>balance end 2005</t>
  </si>
  <si>
    <t>Used February</t>
  </si>
  <si>
    <t>Donated January</t>
  </si>
  <si>
    <t>31/12</t>
  </si>
  <si>
    <t>Donated December</t>
  </si>
  <si>
    <t>ex. Rate =545.201</t>
  </si>
  <si>
    <t>Arcus transaction - detailed</t>
  </si>
  <si>
    <t>Arcus</t>
  </si>
  <si>
    <t>Guinea ring</t>
  </si>
  <si>
    <t>Operations B1+B2</t>
  </si>
  <si>
    <t>Ekono</t>
  </si>
  <si>
    <t>B1-phone-277-278</t>
  </si>
  <si>
    <t>B1-phone-295</t>
  </si>
  <si>
    <t>B1-phone-310-113</t>
  </si>
  <si>
    <t>fuel motorcycle</t>
  </si>
  <si>
    <t>B1-i5-57a</t>
  </si>
  <si>
    <t>Police bonusX6</t>
  </si>
  <si>
    <t>1st</t>
  </si>
  <si>
    <t>B1-i5-52-57</t>
  </si>
  <si>
    <t>minfof BonusX2</t>
  </si>
  <si>
    <t>minfof Bonus Brigade</t>
  </si>
  <si>
    <t>Eun-45</t>
  </si>
  <si>
    <t>police Bonus</t>
  </si>
  <si>
    <t>2nd</t>
  </si>
  <si>
    <t>B1-i5-46+50</t>
  </si>
  <si>
    <t>escort to court</t>
  </si>
  <si>
    <t>Bonuses for 2 operations</t>
  </si>
  <si>
    <t>sealing Ivory</t>
  </si>
  <si>
    <t>others</t>
  </si>
  <si>
    <t>Operation H</t>
  </si>
  <si>
    <t>Ivory-Mamfe-Ivory-killer</t>
  </si>
  <si>
    <t>H-phone-87</t>
  </si>
  <si>
    <t>H-phone-113</t>
  </si>
  <si>
    <t>H-phone-123-124</t>
  </si>
  <si>
    <t>H-phone-125</t>
  </si>
  <si>
    <t>H-phone-133</t>
  </si>
  <si>
    <t>H-phone-142-143</t>
  </si>
  <si>
    <t>H-phone-154-155</t>
  </si>
  <si>
    <t>H-phone-162</t>
  </si>
  <si>
    <t>H-phone-163-164</t>
  </si>
  <si>
    <t>H-phone-167</t>
  </si>
  <si>
    <t>H-phone-185-186</t>
  </si>
  <si>
    <t>H-phone-187</t>
  </si>
  <si>
    <t>H-phone-207</t>
  </si>
  <si>
    <t>H-phone-208-210</t>
  </si>
  <si>
    <t>H-phone-224</t>
  </si>
  <si>
    <t>H-phone-229</t>
  </si>
  <si>
    <t>H-phone-230</t>
  </si>
  <si>
    <t>operation</t>
  </si>
  <si>
    <t>ofir-29</t>
  </si>
  <si>
    <t>H-tem-18</t>
  </si>
  <si>
    <t>H-tem-20</t>
  </si>
  <si>
    <t>H-Julius-r</t>
  </si>
  <si>
    <t>H-Julius-9-11</t>
  </si>
  <si>
    <t>mamfe-b`foussam</t>
  </si>
  <si>
    <t>H-Julius-20-21</t>
  </si>
  <si>
    <t>kumba-b`foussam</t>
  </si>
  <si>
    <t>H-julius-25</t>
  </si>
  <si>
    <t>H-julius-26</t>
  </si>
  <si>
    <t>Car hire to the arrest</t>
  </si>
  <si>
    <t>H-Julius-19</t>
  </si>
  <si>
    <t>Car hire to Limbe</t>
  </si>
  <si>
    <t>H-julius-24</t>
  </si>
  <si>
    <t>Car hire Buea and back</t>
  </si>
  <si>
    <t>H-julius-r</t>
  </si>
  <si>
    <t>H-Julius-12b</t>
  </si>
  <si>
    <t>H-tem-r</t>
  </si>
  <si>
    <t>H-Julius-12</t>
  </si>
  <si>
    <t>lodgingx3elements</t>
  </si>
  <si>
    <t>H-Julius-13</t>
  </si>
  <si>
    <t>H-Julius-17</t>
  </si>
  <si>
    <t>H-Julius-18</t>
  </si>
  <si>
    <t>H-tem-19</t>
  </si>
  <si>
    <t>H-Julius-14-16</t>
  </si>
  <si>
    <t>Police Bonus</t>
  </si>
  <si>
    <t>Police Bonusx2</t>
  </si>
  <si>
    <t>satelite-phone</t>
  </si>
  <si>
    <t>ofir-33</t>
  </si>
  <si>
    <t>Legal</t>
  </si>
  <si>
    <t>ofir-7</t>
  </si>
  <si>
    <t>ofir-16-17</t>
  </si>
  <si>
    <t>ofir-17a</t>
  </si>
  <si>
    <t>horline</t>
  </si>
  <si>
    <t>ofir-28</t>
  </si>
  <si>
    <t>phone-10-11</t>
  </si>
  <si>
    <t>phone-12</t>
  </si>
  <si>
    <t>phone-18-19</t>
  </si>
  <si>
    <t>phone-25-26</t>
  </si>
  <si>
    <t>phone-42</t>
  </si>
  <si>
    <t>phone-50</t>
  </si>
  <si>
    <t>phone-52-53</t>
  </si>
  <si>
    <t>phone-62-63</t>
  </si>
  <si>
    <t>phone-78</t>
  </si>
  <si>
    <t>phone-81-83</t>
  </si>
  <si>
    <t>phone-96-97</t>
  </si>
  <si>
    <t>phone-106-107</t>
  </si>
  <si>
    <t>phone-108-109</t>
  </si>
  <si>
    <t>phone-117</t>
  </si>
  <si>
    <t>phone-120</t>
  </si>
  <si>
    <t>phone-121-122</t>
  </si>
  <si>
    <t>phone-136</t>
  </si>
  <si>
    <t>phone-139</t>
  </si>
  <si>
    <t>phone-147-147</t>
  </si>
  <si>
    <t>phone-149</t>
  </si>
  <si>
    <t>phone-174-175</t>
  </si>
  <si>
    <t>phone-197-199</t>
  </si>
  <si>
    <t>phone-206</t>
  </si>
  <si>
    <t>phone-212</t>
  </si>
  <si>
    <t>phone-221-223</t>
  </si>
  <si>
    <t>phone-225-227</t>
  </si>
  <si>
    <t>23/3</t>
  </si>
  <si>
    <t>phone-232</t>
  </si>
  <si>
    <t>phone-243-244</t>
  </si>
  <si>
    <t>phone-254</t>
  </si>
  <si>
    <t>phone-264</t>
  </si>
  <si>
    <t>phone-271-272</t>
  </si>
  <si>
    <t>phone-286-287</t>
  </si>
  <si>
    <t>phone-288-289</t>
  </si>
  <si>
    <t>phone-301</t>
  </si>
  <si>
    <t>mar-1</t>
  </si>
  <si>
    <t>mar-2</t>
  </si>
  <si>
    <t>Fidele phone</t>
  </si>
  <si>
    <t>mar-r</t>
  </si>
  <si>
    <t>mar-3</t>
  </si>
  <si>
    <t>hor-3a-3b</t>
  </si>
  <si>
    <t>hor-22</t>
  </si>
  <si>
    <t>bamenda-bfss</t>
  </si>
  <si>
    <t>mamfe-bamenda</t>
  </si>
  <si>
    <t>tem-7</t>
  </si>
  <si>
    <t>yde-baff</t>
  </si>
  <si>
    <t>hor-21</t>
  </si>
  <si>
    <t>baff- bda</t>
  </si>
  <si>
    <t>bda-yde</t>
  </si>
  <si>
    <t>hor-23</t>
  </si>
  <si>
    <t>yde-bafia</t>
  </si>
  <si>
    <t>Bafia-yde</t>
  </si>
  <si>
    <t>tem-8</t>
  </si>
  <si>
    <t>jail visit Kribi</t>
  </si>
  <si>
    <t>jail visit Bafia</t>
  </si>
  <si>
    <t>jail visit bafia</t>
  </si>
  <si>
    <t>mar-11</t>
  </si>
  <si>
    <t>Mohamadou fees</t>
  </si>
  <si>
    <t>Mar-12</t>
  </si>
  <si>
    <t>Ip Essomba fees</t>
  </si>
  <si>
    <t>mar-13</t>
  </si>
  <si>
    <t>amouzong fees</t>
  </si>
  <si>
    <t>mar-14</t>
  </si>
  <si>
    <t>mar-15</t>
  </si>
  <si>
    <t>Fidele bfssm-bamenda</t>
  </si>
  <si>
    <t>Fidele Feeding</t>
  </si>
  <si>
    <t>Fidele bamenda-bfssm</t>
  </si>
  <si>
    <t>akono ebolowa-sangmelima</t>
  </si>
  <si>
    <t>Fidele fouban-bfssm</t>
  </si>
  <si>
    <t>akono Ebolowa-Djoum</t>
  </si>
  <si>
    <t>akono Djoum Ebolowa</t>
  </si>
  <si>
    <t>Me Mbelle</t>
  </si>
  <si>
    <t>empty CD</t>
  </si>
  <si>
    <t>hor-24</t>
  </si>
  <si>
    <t>electricity cable</t>
  </si>
  <si>
    <t>photocopies of law for fouban case</t>
  </si>
  <si>
    <t>mar-6</t>
  </si>
  <si>
    <t>Expedition letter</t>
  </si>
  <si>
    <t>mar-8</t>
  </si>
  <si>
    <t>Me Justice</t>
  </si>
  <si>
    <t xml:space="preserve"> SW delegation transport to Tiko</t>
  </si>
  <si>
    <t>lawyer bonus</t>
  </si>
  <si>
    <t xml:space="preserve">Me maurice </t>
  </si>
  <si>
    <t>transfer charges</t>
  </si>
  <si>
    <t>DRC Case</t>
  </si>
  <si>
    <t>ofir-22</t>
  </si>
  <si>
    <t>Phone Kabala</t>
  </si>
  <si>
    <t>Internet Kabala</t>
  </si>
  <si>
    <t>Transport Kabala</t>
  </si>
  <si>
    <t>phone-141</t>
  </si>
  <si>
    <t>phone-192</t>
  </si>
  <si>
    <t>international phone</t>
  </si>
  <si>
    <t>hor-14</t>
  </si>
  <si>
    <t>DRC Bonobo Smuggling Case</t>
  </si>
  <si>
    <t>empty CDx100</t>
  </si>
  <si>
    <t>books+CDs</t>
  </si>
  <si>
    <t>hor-19</t>
  </si>
  <si>
    <t>x100CDprinting &amp; burning</t>
  </si>
  <si>
    <t>hor-20</t>
  </si>
  <si>
    <t xml:space="preserve"> updating computer programme</t>
  </si>
  <si>
    <t>mar-4</t>
  </si>
  <si>
    <t>LAGA books</t>
  </si>
  <si>
    <t>mar-7</t>
  </si>
  <si>
    <t>Sensitization materials</t>
  </si>
  <si>
    <t>Me Justice -Tiko</t>
  </si>
  <si>
    <t>Me Maurice- Kribi ape</t>
  </si>
  <si>
    <t>lawyer bonus -Nguti</t>
  </si>
  <si>
    <t>lawyer bonus-Bana</t>
  </si>
  <si>
    <t>LB-4</t>
  </si>
  <si>
    <t>LB-5</t>
  </si>
  <si>
    <t>LB-6</t>
  </si>
  <si>
    <t>LB-7</t>
  </si>
  <si>
    <t>LB-8</t>
  </si>
  <si>
    <t>phone-27</t>
  </si>
  <si>
    <t>Cynthia</t>
  </si>
  <si>
    <t>phone-28</t>
  </si>
  <si>
    <t>phone-39-41</t>
  </si>
  <si>
    <t>phone-103</t>
  </si>
  <si>
    <t>phone-135</t>
  </si>
  <si>
    <t>phone-172-173</t>
  </si>
  <si>
    <t>phone-201</t>
  </si>
  <si>
    <t>phone-202</t>
  </si>
  <si>
    <t>phone-214</t>
  </si>
  <si>
    <t>phone-228</t>
  </si>
  <si>
    <t>phone-247-248</t>
  </si>
  <si>
    <t>phone-270</t>
  </si>
  <si>
    <t>phone-290</t>
  </si>
  <si>
    <t>vin-11a</t>
  </si>
  <si>
    <t>vin-14</t>
  </si>
  <si>
    <t>communiction</t>
  </si>
  <si>
    <t>Cyn-5</t>
  </si>
  <si>
    <t>Cyn-r</t>
  </si>
  <si>
    <t>Cyn-13</t>
  </si>
  <si>
    <t>vin-11c</t>
  </si>
  <si>
    <t>vin-13a</t>
  </si>
  <si>
    <t>radio news flash E</t>
  </si>
  <si>
    <t>Ape&amp;drugs dealer</t>
  </si>
  <si>
    <t>radio news Feature F</t>
  </si>
  <si>
    <t>radio news Feature E</t>
  </si>
  <si>
    <t>ape dealer</t>
  </si>
  <si>
    <t>The Eden newspaper</t>
  </si>
  <si>
    <t>radio news feature</t>
  </si>
  <si>
    <t>radio news flash F</t>
  </si>
  <si>
    <t xml:space="preserve">radio news flash </t>
  </si>
  <si>
    <t>radio talkshow F</t>
  </si>
  <si>
    <t>ape dealer/Ivory</t>
  </si>
  <si>
    <t>TV SHOW</t>
  </si>
  <si>
    <t>vin-15</t>
  </si>
  <si>
    <t>radio talk show E</t>
  </si>
  <si>
    <t>Grasp</t>
  </si>
  <si>
    <t>Talk shows</t>
  </si>
  <si>
    <t>Drugs, prosecution west, lions, ivory, GRASP and more</t>
  </si>
  <si>
    <t>radio feature E</t>
  </si>
  <si>
    <t>prosecution west province</t>
  </si>
  <si>
    <t>Dikalo newspaper F</t>
  </si>
  <si>
    <t>The Herald newspaper E</t>
  </si>
  <si>
    <t>Tradition and enforcement</t>
  </si>
  <si>
    <t>The Herald newspaper F</t>
  </si>
  <si>
    <t>US and Enforcement</t>
  </si>
  <si>
    <t>Law Enforcement</t>
  </si>
  <si>
    <t>translation</t>
  </si>
  <si>
    <t>ape dealer-drug</t>
  </si>
  <si>
    <t>recording</t>
  </si>
  <si>
    <t>vin-11b</t>
  </si>
  <si>
    <t>Wildlife Justice Magazine</t>
  </si>
  <si>
    <t>Editing Costs</t>
  </si>
  <si>
    <t>vin-10a</t>
  </si>
  <si>
    <t>diskettex3</t>
  </si>
  <si>
    <t>purchase heraldx2</t>
  </si>
  <si>
    <t>vin-11b1</t>
  </si>
  <si>
    <t>picturesx3</t>
  </si>
  <si>
    <t>vin-13</t>
  </si>
  <si>
    <t>vin-16</t>
  </si>
  <si>
    <t>vin-17</t>
  </si>
  <si>
    <t>photocopyx50</t>
  </si>
  <si>
    <t>Cyn-1</t>
  </si>
  <si>
    <t>Cyn-3</t>
  </si>
  <si>
    <t>Cyn-4</t>
  </si>
  <si>
    <t>printing photosx16</t>
  </si>
  <si>
    <t>Cyn-6</t>
  </si>
  <si>
    <t>Cyn-7</t>
  </si>
  <si>
    <t>Cyn-8</t>
  </si>
  <si>
    <t>photocopyx150</t>
  </si>
  <si>
    <t>Cyn-9</t>
  </si>
  <si>
    <t>block note</t>
  </si>
  <si>
    <t>Cyn-10</t>
  </si>
  <si>
    <t>Cyn-12</t>
  </si>
  <si>
    <t>Cyn-14</t>
  </si>
  <si>
    <t>The Herald</t>
  </si>
  <si>
    <t xml:space="preserve">x12cardboard papers </t>
  </si>
  <si>
    <t>Cyn-2</t>
  </si>
  <si>
    <t>audio tapesx2</t>
  </si>
  <si>
    <t>Cyn-11</t>
  </si>
  <si>
    <t>Policy and External Relations</t>
  </si>
  <si>
    <t>internet office</t>
  </si>
  <si>
    <t>ofir-34</t>
  </si>
  <si>
    <t>Eun-19a</t>
  </si>
  <si>
    <t>speed post</t>
  </si>
  <si>
    <t>prowildlife</t>
  </si>
  <si>
    <t>Eun-44</t>
  </si>
  <si>
    <t>phone-3-5</t>
  </si>
  <si>
    <t>phone-13</t>
  </si>
  <si>
    <t>phone-14-15</t>
  </si>
  <si>
    <t>phone-20</t>
  </si>
  <si>
    <t>phone-21-22</t>
  </si>
  <si>
    <t>phone-33-35</t>
  </si>
  <si>
    <t>phone-43-44</t>
  </si>
  <si>
    <t>phone-49</t>
  </si>
  <si>
    <t>phone-70-72</t>
  </si>
  <si>
    <t>phone-79</t>
  </si>
  <si>
    <t>phone-86</t>
  </si>
  <si>
    <t>phone-92</t>
  </si>
  <si>
    <t>phone-98-99</t>
  </si>
  <si>
    <t>phone-104-105</t>
  </si>
  <si>
    <t>phone-110</t>
  </si>
  <si>
    <t>phone-115-116</t>
  </si>
  <si>
    <t>phone-119</t>
  </si>
  <si>
    <t>phone-137-138</t>
  </si>
  <si>
    <t>phone-138</t>
  </si>
  <si>
    <t>phone-150</t>
  </si>
  <si>
    <t>phone-151</t>
  </si>
  <si>
    <t>phone-169-170</t>
  </si>
  <si>
    <t>phone-171</t>
  </si>
  <si>
    <t>phone-176-177</t>
  </si>
  <si>
    <t>phone-179-180</t>
  </si>
  <si>
    <t>phone-200</t>
  </si>
  <si>
    <t>phone-204-205</t>
  </si>
  <si>
    <t>phone-215</t>
  </si>
  <si>
    <t>phone-216-220</t>
  </si>
  <si>
    <t>22/3</t>
  </si>
  <si>
    <t>phone-234</t>
  </si>
  <si>
    <t>phone-236</t>
  </si>
  <si>
    <t>phone-241-242</t>
  </si>
  <si>
    <t>phone-245-246</t>
  </si>
  <si>
    <t>phone-255-257a</t>
  </si>
  <si>
    <t>phone-258-259</t>
  </si>
  <si>
    <t>phone-268-269</t>
  </si>
  <si>
    <t>phone-273-276</t>
  </si>
  <si>
    <t>phone-281-282</t>
  </si>
  <si>
    <t>phone-292</t>
  </si>
  <si>
    <t>phone-298-299</t>
  </si>
  <si>
    <t>ofir-17b</t>
  </si>
  <si>
    <t>ofir-21</t>
  </si>
  <si>
    <t>ofir-30-32</t>
  </si>
  <si>
    <t>ofir-</t>
  </si>
  <si>
    <t>phone-140</t>
  </si>
  <si>
    <t>phone-211</t>
  </si>
  <si>
    <t>phone-237</t>
  </si>
  <si>
    <t>phone-260</t>
  </si>
  <si>
    <t>phone-300</t>
  </si>
  <si>
    <t>new line hotline</t>
  </si>
  <si>
    <t>fax received</t>
  </si>
  <si>
    <t>Eun-2r</t>
  </si>
  <si>
    <t>envelopesx2</t>
  </si>
  <si>
    <t>rubber band</t>
  </si>
  <si>
    <t>receipt bookletx5</t>
  </si>
  <si>
    <t>black files</t>
  </si>
  <si>
    <t>envelopesx25</t>
  </si>
  <si>
    <t>photocopy X 66</t>
  </si>
  <si>
    <t>photocopy X153</t>
  </si>
  <si>
    <t>diskettes</t>
  </si>
  <si>
    <t>Eun-16</t>
  </si>
  <si>
    <t>memo note</t>
  </si>
  <si>
    <t>envelopes</t>
  </si>
  <si>
    <t>Eun-20a</t>
  </si>
  <si>
    <t>Eun-21</t>
  </si>
  <si>
    <t>celotape</t>
  </si>
  <si>
    <t>pensx10</t>
  </si>
  <si>
    <t>x25envelopes</t>
  </si>
  <si>
    <t>window blind</t>
  </si>
  <si>
    <t>Eun-36</t>
  </si>
  <si>
    <t>Eun-37</t>
  </si>
  <si>
    <t>Eun-38</t>
  </si>
  <si>
    <t>Eun-39</t>
  </si>
  <si>
    <t>Eun-40</t>
  </si>
  <si>
    <t>Eun-41</t>
  </si>
  <si>
    <t>Eun-42</t>
  </si>
  <si>
    <t>ofir-3</t>
  </si>
  <si>
    <t>ofir-4</t>
  </si>
  <si>
    <t>ofir-14a</t>
  </si>
  <si>
    <t>ofir-14d</t>
  </si>
  <si>
    <t>ofir-18</t>
  </si>
  <si>
    <t>ofir-24</t>
  </si>
  <si>
    <t>ofir-25</t>
  </si>
  <si>
    <t>ofir-26</t>
  </si>
  <si>
    <t>Unics</t>
  </si>
  <si>
    <t>Eun-20</t>
  </si>
  <si>
    <t>Eun-43</t>
  </si>
  <si>
    <t xml:space="preserve">desk </t>
  </si>
  <si>
    <t>equipment</t>
  </si>
  <si>
    <t>computer monitor</t>
  </si>
  <si>
    <t>keybooard</t>
  </si>
  <si>
    <t>network card</t>
  </si>
  <si>
    <t>ofir-19</t>
  </si>
  <si>
    <t>printer</t>
  </si>
  <si>
    <t>ofir-20</t>
  </si>
  <si>
    <t>9/3</t>
  </si>
  <si>
    <t>wrestling courses for a year</t>
  </si>
  <si>
    <t>mar-5</t>
  </si>
  <si>
    <t xml:space="preserve">      TOTAL EXPENDITURE February</t>
  </si>
  <si>
    <t>February</t>
  </si>
  <si>
    <t>Passing to March</t>
  </si>
  <si>
    <t>14 investigations, 7 provinces</t>
  </si>
  <si>
    <t>3 operations - ape+ivory Guinea</t>
  </si>
  <si>
    <t>Budget line</t>
  </si>
  <si>
    <t>Amount CFA</t>
  </si>
  <si>
    <t>Amount USD</t>
  </si>
  <si>
    <t>Details</t>
  </si>
  <si>
    <t>Coordination</t>
  </si>
  <si>
    <t>Ectourism</t>
  </si>
  <si>
    <t xml:space="preserve">      TOTAL EXPENDITURE FEBRUARY</t>
  </si>
  <si>
    <t>Donor</t>
  </si>
  <si>
    <t>AmountCFA</t>
  </si>
  <si>
    <t>TOTAL</t>
  </si>
  <si>
    <t>follow up of 17 cases</t>
  </si>
  <si>
    <t>21 media pieces</t>
  </si>
  <si>
    <t>office assistant</t>
  </si>
  <si>
    <t xml:space="preserve">FINANCIAL REPORT      -      FEBRUARY 2006 -Summery           </t>
  </si>
  <si>
    <t>Salaries+rents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</si>
</sst>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#,##0\ _€"/>
    <numFmt numFmtId="194" formatCode="_ [$€]\ * #,##0.00_ ;_ [$€]\ * \-#,##0.00_ ;_ [$€]\ * &quot;-&quot;??_ ;_ @_ "/>
    <numFmt numFmtId="195" formatCode="d/m;@"/>
    <numFmt numFmtId="196" formatCode="&quot;$&quot;#,##0"/>
    <numFmt numFmtId="197" formatCode="[$$-409]#,##0;[Red][$$-409]#,##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61"/>
      <name val="Arial"/>
      <family val="2"/>
    </font>
    <font>
      <sz val="10"/>
      <color indexed="53"/>
      <name val="Arial"/>
      <family val="2"/>
    </font>
    <font>
      <sz val="8"/>
      <name val="Arial"/>
      <family val="0"/>
    </font>
    <font>
      <sz val="10"/>
      <color indexed="20"/>
      <name val="Arial"/>
      <family val="0"/>
    </font>
    <font>
      <sz val="10"/>
      <color indexed="19"/>
      <name val="Arial"/>
      <family val="0"/>
    </font>
    <font>
      <sz val="10"/>
      <color indexed="50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8"/>
      <color indexed="50"/>
      <name val="Arial"/>
      <family val="2"/>
    </font>
    <font>
      <sz val="8"/>
      <color indexed="19"/>
      <name val="Arial"/>
      <family val="2"/>
    </font>
    <font>
      <sz val="8"/>
      <color indexed="6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53"/>
      <name val="Arial"/>
      <family val="2"/>
    </font>
    <font>
      <b/>
      <sz val="10"/>
      <color indexed="5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8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3" fontId="0" fillId="2" borderId="0" xfId="0" applyNumberFormat="1" applyFill="1" applyAlignment="1">
      <alignment/>
    </xf>
    <xf numFmtId="49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192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19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19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3" fontId="1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19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 quotePrefix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shrinkToFit="1"/>
    </xf>
    <xf numFmtId="195" fontId="0" fillId="0" borderId="0" xfId="0" applyNumberFormat="1" applyFont="1" applyFill="1" applyBorder="1" applyAlignment="1">
      <alignment horizontal="center"/>
    </xf>
    <xf numFmtId="195" fontId="0" fillId="2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3" fontId="16" fillId="2" borderId="0" xfId="0" applyNumberFormat="1" applyFont="1" applyFill="1" applyAlignment="1">
      <alignment/>
    </xf>
    <xf numFmtId="49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92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14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2" xfId="0" applyNumberFormat="1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190" fontId="17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190" fontId="16" fillId="0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" fontId="18" fillId="0" borderId="2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9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92" fontId="19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49" fontId="16" fillId="0" borderId="0" xfId="0" applyNumberFormat="1" applyFont="1" applyAlignment="1">
      <alignment/>
    </xf>
    <xf numFmtId="49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49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23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 horizontal="center"/>
    </xf>
    <xf numFmtId="3" fontId="20" fillId="2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 horizontal="center"/>
    </xf>
    <xf numFmtId="3" fontId="19" fillId="2" borderId="0" xfId="0" applyNumberFormat="1" applyFont="1" applyFill="1" applyAlignment="1">
      <alignment/>
    </xf>
    <xf numFmtId="192" fontId="19" fillId="2" borderId="0" xfId="0" applyNumberFormat="1" applyFont="1" applyFill="1" applyAlignment="1">
      <alignment/>
    </xf>
    <xf numFmtId="192" fontId="1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192" fontId="19" fillId="2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 horizontal="center"/>
    </xf>
    <xf numFmtId="3" fontId="26" fillId="2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6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3" fontId="27" fillId="0" borderId="0" xfId="0" applyNumberFormat="1" applyFont="1" applyFill="1" applyAlignment="1">
      <alignment/>
    </xf>
    <xf numFmtId="192" fontId="16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192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192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49" fontId="22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horizontal="center"/>
    </xf>
    <xf numFmtId="3" fontId="25" fillId="2" borderId="0" xfId="0" applyNumberFormat="1" applyFont="1" applyFill="1" applyAlignment="1">
      <alignment/>
    </xf>
    <xf numFmtId="192" fontId="22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0" fontId="22" fillId="2" borderId="0" xfId="0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192" fontId="29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14" fillId="2" borderId="0" xfId="0" applyNumberFormat="1" applyFont="1" applyFill="1" applyAlignment="1">
      <alignment/>
    </xf>
    <xf numFmtId="3" fontId="28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center"/>
    </xf>
    <xf numFmtId="3" fontId="29" fillId="2" borderId="0" xfId="0" applyNumberFormat="1" applyFont="1" applyFill="1" applyAlignment="1">
      <alignment/>
    </xf>
    <xf numFmtId="192" fontId="29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3" fontId="2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92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96" fontId="14" fillId="0" borderId="0" xfId="0" applyNumberFormat="1" applyFont="1" applyFill="1" applyAlignment="1">
      <alignment/>
    </xf>
    <xf numFmtId="192" fontId="14" fillId="0" borderId="0" xfId="0" applyNumberFormat="1" applyFont="1" applyAlignment="1">
      <alignment/>
    </xf>
    <xf numFmtId="3" fontId="30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192" fontId="29" fillId="0" borderId="0" xfId="0" applyNumberFormat="1" applyFont="1" applyAlignment="1">
      <alignment/>
    </xf>
    <xf numFmtId="190" fontId="14" fillId="0" borderId="0" xfId="0" applyNumberFormat="1" applyFont="1" applyAlignment="1">
      <alignment/>
    </xf>
    <xf numFmtId="192" fontId="19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92" fontId="1" fillId="0" borderId="3" xfId="0" applyNumberFormat="1" applyFont="1" applyBorder="1" applyAlignment="1">
      <alignment/>
    </xf>
    <xf numFmtId="197" fontId="0" fillId="0" borderId="3" xfId="0" applyNumberFormat="1" applyBorder="1" applyAlignment="1">
      <alignment/>
    </xf>
    <xf numFmtId="197" fontId="32" fillId="0" borderId="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3" fontId="18" fillId="0" borderId="3" xfId="0" applyNumberFormat="1" applyFont="1" applyFill="1" applyBorder="1" applyAlignment="1">
      <alignment/>
    </xf>
    <xf numFmtId="49" fontId="18" fillId="0" borderId="3" xfId="0" applyNumberFormat="1" applyFont="1" applyBorder="1" applyAlignment="1">
      <alignment/>
    </xf>
    <xf numFmtId="49" fontId="18" fillId="0" borderId="3" xfId="0" applyNumberFormat="1" applyFont="1" applyBorder="1" applyAlignment="1">
      <alignment horizontal="center"/>
    </xf>
    <xf numFmtId="3" fontId="20" fillId="0" borderId="3" xfId="0" applyNumberFormat="1" applyFont="1" applyBorder="1" applyAlignment="1">
      <alignment/>
    </xf>
    <xf numFmtId="49" fontId="20" fillId="0" borderId="3" xfId="0" applyNumberFormat="1" applyFont="1" applyBorder="1" applyAlignment="1">
      <alignment/>
    </xf>
    <xf numFmtId="49" fontId="20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3" fontId="21" fillId="0" borderId="3" xfId="0" applyNumberFormat="1" applyFont="1" applyBorder="1" applyAlignment="1">
      <alignment/>
    </xf>
    <xf numFmtId="49" fontId="21" fillId="0" borderId="3" xfId="0" applyNumberFormat="1" applyFont="1" applyFill="1" applyBorder="1" applyAlignment="1">
      <alignment/>
    </xf>
    <xf numFmtId="49" fontId="21" fillId="0" borderId="3" xfId="0" applyNumberFormat="1" applyFont="1" applyBorder="1" applyAlignment="1">
      <alignment/>
    </xf>
    <xf numFmtId="49" fontId="21" fillId="0" borderId="3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/>
    </xf>
    <xf numFmtId="49" fontId="16" fillId="0" borderId="3" xfId="0" applyNumberFormat="1" applyFont="1" applyFill="1" applyBorder="1" applyAlignment="1">
      <alignment/>
    </xf>
    <xf numFmtId="49" fontId="16" fillId="0" borderId="3" xfId="0" applyNumberFormat="1" applyFont="1" applyBorder="1" applyAlignment="1">
      <alignment/>
    </xf>
    <xf numFmtId="49" fontId="16" fillId="0" borderId="3" xfId="0" applyNumberFormat="1" applyFont="1" applyBorder="1" applyAlignment="1">
      <alignment horizontal="center"/>
    </xf>
    <xf numFmtId="3" fontId="22" fillId="0" borderId="3" xfId="0" applyNumberFormat="1" applyFont="1" applyBorder="1" applyAlignment="1">
      <alignment/>
    </xf>
    <xf numFmtId="49" fontId="22" fillId="0" borderId="3" xfId="0" applyNumberFormat="1" applyFont="1" applyFill="1" applyBorder="1" applyAlignment="1">
      <alignment/>
    </xf>
    <xf numFmtId="49" fontId="22" fillId="0" borderId="3" xfId="0" applyNumberFormat="1" applyFont="1" applyBorder="1" applyAlignment="1">
      <alignment/>
    </xf>
    <xf numFmtId="49" fontId="22" fillId="0" borderId="3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/>
    </xf>
    <xf numFmtId="49" fontId="14" fillId="0" borderId="3" xfId="0" applyNumberFormat="1" applyFont="1" applyFill="1" applyBorder="1" applyAlignment="1">
      <alignment/>
    </xf>
    <xf numFmtId="49" fontId="14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6" fillId="0" borderId="0" xfId="0" applyNumberFormat="1" applyFont="1" applyAlignment="1" quotePrefix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 quotePrefix="1">
      <alignment/>
    </xf>
    <xf numFmtId="1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0" xfId="19" applyNumberFormat="1" applyFont="1" applyFill="1" applyAlignment="1">
      <alignment/>
    </xf>
    <xf numFmtId="3" fontId="16" fillId="0" borderId="0" xfId="19" applyNumberFormat="1" applyFont="1" applyFill="1" applyAlignment="1">
      <alignment/>
    </xf>
    <xf numFmtId="3" fontId="16" fillId="2" borderId="0" xfId="0" applyNumberFormat="1" applyFont="1" applyFill="1" applyAlignment="1" quotePrefix="1">
      <alignment/>
    </xf>
    <xf numFmtId="3" fontId="33" fillId="0" borderId="2" xfId="0" applyNumberFormat="1" applyFont="1" applyBorder="1" applyAlignment="1">
      <alignment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3" fontId="34" fillId="2" borderId="0" xfId="0" applyNumberFormat="1" applyFont="1" applyFill="1" applyAlignment="1">
      <alignment/>
    </xf>
    <xf numFmtId="1" fontId="34" fillId="0" borderId="0" xfId="0" applyNumberFormat="1" applyFont="1" applyAlignment="1">
      <alignment/>
    </xf>
    <xf numFmtId="3" fontId="33" fillId="2" borderId="0" xfId="0" applyNumberFormat="1" applyFont="1" applyFill="1" applyAlignment="1">
      <alignment/>
    </xf>
    <xf numFmtId="3" fontId="34" fillId="0" borderId="0" xfId="0" applyNumberFormat="1" applyFont="1" applyAlignment="1" quotePrefix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3" fontId="14" fillId="0" borderId="0" xfId="0" applyNumberFormat="1" applyFont="1" applyFill="1" applyAlignment="1" quotePrefix="1">
      <alignment/>
    </xf>
    <xf numFmtId="1" fontId="3" fillId="0" borderId="0" xfId="0" applyNumberFormat="1" applyFont="1" applyFill="1" applyAlignment="1">
      <alignment/>
    </xf>
    <xf numFmtId="3" fontId="35" fillId="0" borderId="0" xfId="0" applyNumberFormat="1" applyFont="1" applyAlignment="1">
      <alignment/>
    </xf>
    <xf numFmtId="3" fontId="14" fillId="0" borderId="0" xfId="0" applyNumberFormat="1" applyFont="1" applyAlignment="1" quotePrefix="1">
      <alignment/>
    </xf>
    <xf numFmtId="3" fontId="14" fillId="2" borderId="0" xfId="0" applyNumberFormat="1" applyFont="1" applyFill="1" applyAlignment="1" quotePrefix="1">
      <alignment/>
    </xf>
    <xf numFmtId="1" fontId="14" fillId="0" borderId="0" xfId="0" applyNumberFormat="1" applyFont="1" applyAlignment="1">
      <alignment/>
    </xf>
    <xf numFmtId="3" fontId="18" fillId="2" borderId="0" xfId="0" applyNumberFormat="1" applyFont="1" applyFill="1" applyAlignment="1">
      <alignment/>
    </xf>
    <xf numFmtId="3" fontId="18" fillId="0" borderId="0" xfId="0" applyNumberFormat="1" applyFont="1" applyAlignment="1" quotePrefix="1">
      <alignment/>
    </xf>
    <xf numFmtId="1" fontId="18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3" fontId="20" fillId="0" borderId="2" xfId="0" applyNumberFormat="1" applyFont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37" fillId="2" borderId="0" xfId="0" applyNumberFormat="1" applyFont="1" applyFill="1" applyAlignment="1">
      <alignment/>
    </xf>
    <xf numFmtId="3" fontId="31" fillId="0" borderId="2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0" fillId="2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"/>
  <sheetViews>
    <sheetView workbookViewId="0" topLeftCell="A1">
      <pane ySplit="5" topLeftCell="BM182" activePane="bottomLeft" state="frozen"/>
      <selection pane="topLeft" activeCell="A1" sqref="A1"/>
      <selection pane="bottomLeft" activeCell="D197" sqref="D197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9" customWidth="1"/>
    <col min="7" max="7" width="6.8515625" style="29" customWidth="1"/>
    <col min="8" max="8" width="10.140625" style="6" customWidth="1"/>
    <col min="9" max="9" width="8.28125" style="5" customWidth="1"/>
    <col min="10" max="10" width="18.28125" style="0" customWidth="1"/>
    <col min="11" max="11" width="9.8515625" style="0" customWidth="1"/>
    <col min="12" max="16384" width="9.8515625" style="0" hidden="1" customWidth="1"/>
  </cols>
  <sheetData>
    <row r="1" spans="1:9" ht="15.75" customHeight="1">
      <c r="A1" s="19" t="s">
        <v>24</v>
      </c>
      <c r="B1" s="10"/>
      <c r="C1" s="11"/>
      <c r="D1" s="11"/>
      <c r="E1" s="12"/>
      <c r="F1" s="11"/>
      <c r="G1" s="11"/>
      <c r="H1" s="10"/>
      <c r="I1" s="4"/>
    </row>
    <row r="2" spans="1:9" ht="17.25" customHeight="1">
      <c r="A2" s="13"/>
      <c r="B2" s="286" t="s">
        <v>1055</v>
      </c>
      <c r="C2" s="286"/>
      <c r="D2" s="286"/>
      <c r="E2" s="286"/>
      <c r="F2" s="286"/>
      <c r="G2" s="286"/>
      <c r="H2" s="286"/>
      <c r="I2" s="23"/>
    </row>
    <row r="3" spans="1:9" s="17" customFormat="1" ht="18" customHeight="1">
      <c r="A3" s="14"/>
      <c r="B3" s="15"/>
      <c r="C3" s="15"/>
      <c r="D3" s="15"/>
      <c r="E3" s="15"/>
      <c r="F3" s="15"/>
      <c r="G3" s="15"/>
      <c r="H3" s="15"/>
      <c r="I3" s="16"/>
    </row>
    <row r="4" spans="1:9" ht="15" customHeight="1">
      <c r="A4" s="13"/>
      <c r="B4" s="21" t="s">
        <v>16</v>
      </c>
      <c r="C4" s="20" t="s">
        <v>22</v>
      </c>
      <c r="D4" s="20" t="s">
        <v>17</v>
      </c>
      <c r="E4" s="20" t="s">
        <v>23</v>
      </c>
      <c r="F4" s="20" t="s">
        <v>18</v>
      </c>
      <c r="G4" s="18" t="s">
        <v>20</v>
      </c>
      <c r="H4" s="21" t="s">
        <v>19</v>
      </c>
      <c r="I4" s="22" t="s">
        <v>21</v>
      </c>
    </row>
    <row r="5" spans="1:11" ht="18.75" customHeight="1">
      <c r="A5" s="25"/>
      <c r="B5" s="25" t="s">
        <v>25</v>
      </c>
      <c r="C5" s="25"/>
      <c r="D5" s="25"/>
      <c r="E5" s="25"/>
      <c r="F5" s="30"/>
      <c r="G5" s="28"/>
      <c r="H5" s="26">
        <v>0</v>
      </c>
      <c r="I5" s="27">
        <v>550</v>
      </c>
      <c r="K5" s="2">
        <v>550</v>
      </c>
    </row>
    <row r="6" spans="9:11" ht="12.75">
      <c r="I6" s="24"/>
      <c r="K6" s="2"/>
    </row>
    <row r="7" spans="9:11" ht="12.75">
      <c r="I7" s="24"/>
      <c r="K7" s="2"/>
    </row>
    <row r="8" spans="9:11" ht="12.75">
      <c r="I8" s="24"/>
      <c r="K8" s="2"/>
    </row>
    <row r="9" spans="9:11" ht="12.75">
      <c r="I9" s="24"/>
      <c r="K9" s="2"/>
    </row>
    <row r="10" spans="1:11" ht="12.75">
      <c r="A10" s="105"/>
      <c r="B10" s="111" t="s">
        <v>1043</v>
      </c>
      <c r="C10" s="113"/>
      <c r="D10" s="113" t="s">
        <v>1042</v>
      </c>
      <c r="E10" s="113" t="s">
        <v>1045</v>
      </c>
      <c r="F10" s="218"/>
      <c r="G10" s="219"/>
      <c r="H10" s="120"/>
      <c r="I10" s="220" t="s">
        <v>1044</v>
      </c>
      <c r="J10" s="267"/>
      <c r="K10" s="267"/>
    </row>
    <row r="11" spans="1:12" s="119" customFormat="1" ht="12.75">
      <c r="A11" s="105"/>
      <c r="B11" s="111">
        <v>2908874</v>
      </c>
      <c r="C11" s="112"/>
      <c r="D11" s="113" t="s">
        <v>27</v>
      </c>
      <c r="E11" s="114" t="s">
        <v>1040</v>
      </c>
      <c r="F11" s="115"/>
      <c r="G11" s="116"/>
      <c r="H11" s="117">
        <v>-2908874</v>
      </c>
      <c r="I11" s="221">
        <v>5288.861818181818</v>
      </c>
      <c r="J11" s="2"/>
      <c r="K11" s="2">
        <v>550</v>
      </c>
      <c r="L11" s="266"/>
    </row>
    <row r="12" spans="1:12" s="119" customFormat="1" ht="12.75">
      <c r="A12" s="105"/>
      <c r="B12" s="111">
        <v>1814585</v>
      </c>
      <c r="C12" s="112"/>
      <c r="D12" s="113" t="s">
        <v>478</v>
      </c>
      <c r="E12" s="114" t="s">
        <v>1041</v>
      </c>
      <c r="F12" s="115"/>
      <c r="G12" s="116"/>
      <c r="H12" s="117">
        <v>-4723459</v>
      </c>
      <c r="I12" s="221">
        <v>3299.2454545454543</v>
      </c>
      <c r="J12" s="2"/>
      <c r="K12" s="2">
        <v>550</v>
      </c>
      <c r="L12" s="266"/>
    </row>
    <row r="13" spans="1:12" s="119" customFormat="1" ht="12.75">
      <c r="A13" s="105"/>
      <c r="B13" s="111">
        <v>2007425</v>
      </c>
      <c r="C13" s="112"/>
      <c r="D13" s="113" t="s">
        <v>484</v>
      </c>
      <c r="E13" s="114" t="s">
        <v>1052</v>
      </c>
      <c r="F13" s="115"/>
      <c r="G13" s="116"/>
      <c r="H13" s="117">
        <v>-6730884</v>
      </c>
      <c r="I13" s="221">
        <v>3649.8636363636365</v>
      </c>
      <c r="J13" s="2"/>
      <c r="K13" s="2">
        <v>550</v>
      </c>
      <c r="L13" s="266"/>
    </row>
    <row r="14" spans="1:12" s="119" customFormat="1" ht="12.75">
      <c r="A14" s="105"/>
      <c r="B14" s="111">
        <v>788720</v>
      </c>
      <c r="C14" s="112"/>
      <c r="D14" s="113" t="s">
        <v>528</v>
      </c>
      <c r="E14" s="114" t="s">
        <v>1053</v>
      </c>
      <c r="F14" s="115"/>
      <c r="G14" s="116"/>
      <c r="H14" s="117">
        <v>-7519604</v>
      </c>
      <c r="I14" s="221">
        <v>1434.0363636363636</v>
      </c>
      <c r="J14" s="2"/>
      <c r="K14" s="2">
        <v>550</v>
      </c>
      <c r="L14" s="266"/>
    </row>
    <row r="15" spans="1:12" s="119" customFormat="1" ht="12.75">
      <c r="A15" s="105"/>
      <c r="B15" s="111">
        <v>131333</v>
      </c>
      <c r="C15" s="112"/>
      <c r="D15" s="113" t="s">
        <v>931</v>
      </c>
      <c r="E15" s="114" t="s">
        <v>1047</v>
      </c>
      <c r="F15" s="115"/>
      <c r="G15" s="116"/>
      <c r="H15" s="117">
        <v>-7650937</v>
      </c>
      <c r="I15" s="221">
        <v>238.78727272727272</v>
      </c>
      <c r="J15" s="2"/>
      <c r="K15" s="2">
        <v>550</v>
      </c>
      <c r="L15" s="266"/>
    </row>
    <row r="16" spans="1:12" s="119" customFormat="1" ht="12.75">
      <c r="A16" s="105"/>
      <c r="B16" s="111">
        <v>1593150</v>
      </c>
      <c r="C16" s="112"/>
      <c r="D16" s="113" t="s">
        <v>556</v>
      </c>
      <c r="E16" s="112" t="s">
        <v>1046</v>
      </c>
      <c r="F16" s="115"/>
      <c r="G16" s="116"/>
      <c r="H16" s="117">
        <v>-9244087</v>
      </c>
      <c r="I16" s="221">
        <v>2896.6363636363635</v>
      </c>
      <c r="J16" s="2"/>
      <c r="K16" s="2">
        <v>550</v>
      </c>
      <c r="L16" s="266"/>
    </row>
    <row r="17" spans="1:12" s="119" customFormat="1" ht="12.75">
      <c r="A17" s="105"/>
      <c r="B17" s="111">
        <v>516601</v>
      </c>
      <c r="C17" s="112"/>
      <c r="D17" s="113" t="s">
        <v>578</v>
      </c>
      <c r="E17" s="112"/>
      <c r="F17" s="115"/>
      <c r="G17" s="116"/>
      <c r="H17" s="117">
        <v>-9760688</v>
      </c>
      <c r="I17" s="221">
        <v>939.2745454545454</v>
      </c>
      <c r="J17" s="2"/>
      <c r="K17" s="2">
        <v>550</v>
      </c>
      <c r="L17" s="266"/>
    </row>
    <row r="18" spans="1:12" s="119" customFormat="1" ht="12.75">
      <c r="A18" s="105"/>
      <c r="B18" s="111">
        <v>25000</v>
      </c>
      <c r="C18" s="112"/>
      <c r="D18" s="113" t="s">
        <v>629</v>
      </c>
      <c r="E18" s="112"/>
      <c r="F18" s="115"/>
      <c r="G18" s="116"/>
      <c r="H18" s="117">
        <v>-9785688</v>
      </c>
      <c r="I18" s="221">
        <v>45.45454545454545</v>
      </c>
      <c r="J18" s="2"/>
      <c r="K18" s="2">
        <v>550</v>
      </c>
      <c r="L18" s="266"/>
    </row>
    <row r="19" spans="1:12" s="119" customFormat="1" ht="12.75">
      <c r="A19" s="105"/>
      <c r="B19" s="120">
        <v>9785688</v>
      </c>
      <c r="C19" s="121" t="s">
        <v>1048</v>
      </c>
      <c r="D19" s="110"/>
      <c r="E19" s="110"/>
      <c r="F19" s="116"/>
      <c r="G19" s="116"/>
      <c r="H19" s="117">
        <v>0</v>
      </c>
      <c r="I19" s="222">
        <v>17792.16</v>
      </c>
      <c r="J19" s="2"/>
      <c r="K19" s="2">
        <v>550</v>
      </c>
      <c r="L19" s="266"/>
    </row>
    <row r="20" spans="9:11" ht="12.75">
      <c r="I20" s="24"/>
      <c r="K20" s="2"/>
    </row>
    <row r="21" spans="9:11" ht="12.75">
      <c r="I21" s="24"/>
      <c r="K21" s="2"/>
    </row>
    <row r="22" spans="9:11" ht="12.75">
      <c r="I22" s="24"/>
      <c r="K22" s="2"/>
    </row>
    <row r="23" spans="4:11" ht="12.75">
      <c r="D23" s="14"/>
      <c r="I23" s="24"/>
      <c r="K23" s="2"/>
    </row>
    <row r="24" spans="1:11" s="38" customFormat="1" ht="13.5" thickBot="1">
      <c r="A24" s="31"/>
      <c r="B24" s="32">
        <v>2908874</v>
      </c>
      <c r="C24" s="31"/>
      <c r="D24" s="33" t="s">
        <v>27</v>
      </c>
      <c r="E24" s="31"/>
      <c r="F24" s="34"/>
      <c r="G24" s="35"/>
      <c r="H24" s="36">
        <v>-2908874</v>
      </c>
      <c r="I24" s="37">
        <v>5288.861818181818</v>
      </c>
      <c r="K24" s="2">
        <v>550</v>
      </c>
    </row>
    <row r="25" spans="4:11" ht="12.75">
      <c r="D25" s="14"/>
      <c r="H25" s="6">
        <v>0</v>
      </c>
      <c r="I25" s="24">
        <v>0</v>
      </c>
      <c r="K25" s="2">
        <v>550</v>
      </c>
    </row>
    <row r="26" spans="4:11" ht="12.75">
      <c r="D26" s="14"/>
      <c r="F26" s="29" t="s">
        <v>28</v>
      </c>
      <c r="H26" s="6">
        <v>0</v>
      </c>
      <c r="I26" s="24">
        <v>0</v>
      </c>
      <c r="K26" s="2">
        <v>550</v>
      </c>
    </row>
    <row r="27" spans="1:11" s="44" customFormat="1" ht="12.75">
      <c r="A27" s="13"/>
      <c r="B27" s="58">
        <v>51700</v>
      </c>
      <c r="C27" s="41" t="s">
        <v>29</v>
      </c>
      <c r="D27" s="42" t="s">
        <v>30</v>
      </c>
      <c r="E27" s="41" t="s">
        <v>31</v>
      </c>
      <c r="F27" s="20"/>
      <c r="G27" s="20"/>
      <c r="H27" s="40">
        <v>-51700</v>
      </c>
      <c r="I27" s="43">
        <v>94</v>
      </c>
      <c r="K27" s="2">
        <v>550</v>
      </c>
    </row>
    <row r="28" spans="2:11" ht="12.75">
      <c r="B28" s="9"/>
      <c r="F28" s="29" t="s">
        <v>28</v>
      </c>
      <c r="H28" s="6">
        <v>0</v>
      </c>
      <c r="I28" s="24">
        <v>0</v>
      </c>
      <c r="K28" s="2">
        <v>550</v>
      </c>
    </row>
    <row r="29" spans="1:11" s="44" customFormat="1" ht="12.75">
      <c r="A29" s="13"/>
      <c r="B29" s="79">
        <v>29100</v>
      </c>
      <c r="C29" s="41" t="s">
        <v>68</v>
      </c>
      <c r="D29" s="42" t="s">
        <v>69</v>
      </c>
      <c r="E29" s="41" t="s">
        <v>31</v>
      </c>
      <c r="F29" s="20"/>
      <c r="G29" s="20"/>
      <c r="H29" s="40">
        <v>0</v>
      </c>
      <c r="I29" s="43">
        <v>52.90909090909091</v>
      </c>
      <c r="K29" s="2">
        <v>550</v>
      </c>
    </row>
    <row r="30" spans="2:11" ht="12.75">
      <c r="B30" s="103"/>
      <c r="H30" s="6">
        <v>0</v>
      </c>
      <c r="I30" s="24">
        <v>0</v>
      </c>
      <c r="K30" s="2">
        <v>550</v>
      </c>
    </row>
    <row r="31" spans="1:11" s="44" customFormat="1" ht="12.75">
      <c r="A31" s="13"/>
      <c r="B31" s="58">
        <v>154600</v>
      </c>
      <c r="C31" s="41" t="s">
        <v>86</v>
      </c>
      <c r="D31" s="42" t="s">
        <v>87</v>
      </c>
      <c r="E31" s="41" t="s">
        <v>88</v>
      </c>
      <c r="F31" s="20"/>
      <c r="G31" s="20"/>
      <c r="H31" s="40">
        <v>-154600</v>
      </c>
      <c r="I31" s="43">
        <v>281.09090909090907</v>
      </c>
      <c r="K31" s="2">
        <v>550</v>
      </c>
    </row>
    <row r="32" spans="2:11" ht="12.75">
      <c r="B32" s="103"/>
      <c r="H32" s="6">
        <v>0</v>
      </c>
      <c r="I32" s="24">
        <v>0</v>
      </c>
      <c r="K32" s="2">
        <v>550</v>
      </c>
    </row>
    <row r="33" spans="1:11" s="63" customFormat="1" ht="12.75">
      <c r="A33" s="59"/>
      <c r="B33" s="58">
        <v>222450</v>
      </c>
      <c r="C33" s="41" t="s">
        <v>120</v>
      </c>
      <c r="D33" s="42" t="s">
        <v>121</v>
      </c>
      <c r="E33" s="41" t="s">
        <v>88</v>
      </c>
      <c r="F33" s="20"/>
      <c r="G33" s="61"/>
      <c r="H33" s="60">
        <v>-222450</v>
      </c>
      <c r="I33" s="62">
        <v>404.45454545454544</v>
      </c>
      <c r="K33" s="2">
        <v>550</v>
      </c>
    </row>
    <row r="34" spans="2:11" ht="12.75">
      <c r="B34" s="103"/>
      <c r="H34" s="6">
        <v>0</v>
      </c>
      <c r="I34" s="24">
        <v>0</v>
      </c>
      <c r="K34" s="2">
        <v>550</v>
      </c>
    </row>
    <row r="35" spans="2:11" ht="12.75">
      <c r="B35" s="103"/>
      <c r="F35" s="29" t="s">
        <v>160</v>
      </c>
      <c r="H35" s="6">
        <v>0</v>
      </c>
      <c r="I35" s="24">
        <v>0</v>
      </c>
      <c r="K35" s="2">
        <v>550</v>
      </c>
    </row>
    <row r="36" spans="1:11" s="44" customFormat="1" ht="12.75">
      <c r="A36" s="13"/>
      <c r="B36" s="274">
        <v>350675</v>
      </c>
      <c r="C36" s="41" t="s">
        <v>161</v>
      </c>
      <c r="D36" s="42" t="s">
        <v>162</v>
      </c>
      <c r="E36" s="41" t="s">
        <v>163</v>
      </c>
      <c r="F36" s="20"/>
      <c r="G36" s="20"/>
      <c r="H36" s="40"/>
      <c r="I36" s="43">
        <v>637.5909090909091</v>
      </c>
      <c r="K36" s="2">
        <v>550</v>
      </c>
    </row>
    <row r="37" spans="2:11" ht="12.75">
      <c r="B37" s="137"/>
      <c r="H37" s="6">
        <v>0</v>
      </c>
      <c r="I37" s="24">
        <v>0</v>
      </c>
      <c r="K37" s="2">
        <v>550</v>
      </c>
    </row>
    <row r="38" spans="2:11" ht="12.75">
      <c r="B38" s="137"/>
      <c r="F38" s="29" t="s">
        <v>160</v>
      </c>
      <c r="H38" s="6">
        <v>0</v>
      </c>
      <c r="I38" s="24">
        <v>0</v>
      </c>
      <c r="K38" s="2">
        <v>550</v>
      </c>
    </row>
    <row r="39" spans="1:11" s="44" customFormat="1" ht="12.75">
      <c r="A39" s="13"/>
      <c r="B39" s="274">
        <v>154700</v>
      </c>
      <c r="C39" s="41" t="s">
        <v>230</v>
      </c>
      <c r="D39" s="42" t="s">
        <v>231</v>
      </c>
      <c r="E39" s="41" t="s">
        <v>163</v>
      </c>
      <c r="F39" s="20"/>
      <c r="G39" s="20"/>
      <c r="H39" s="40"/>
      <c r="I39" s="43">
        <v>281.27272727272725</v>
      </c>
      <c r="K39" s="2">
        <v>550</v>
      </c>
    </row>
    <row r="40" spans="2:11" ht="12.75">
      <c r="B40" s="137"/>
      <c r="H40" s="6">
        <v>0</v>
      </c>
      <c r="I40" s="24">
        <v>0</v>
      </c>
      <c r="K40" s="2">
        <v>550</v>
      </c>
    </row>
    <row r="41" spans="1:11" s="44" customFormat="1" ht="12.75">
      <c r="A41" s="13"/>
      <c r="B41" s="79">
        <v>94550</v>
      </c>
      <c r="C41" s="41" t="s">
        <v>253</v>
      </c>
      <c r="D41" s="42" t="s">
        <v>69</v>
      </c>
      <c r="E41" s="41" t="s">
        <v>254</v>
      </c>
      <c r="F41" s="20"/>
      <c r="G41" s="20"/>
      <c r="H41" s="40">
        <v>-94550</v>
      </c>
      <c r="I41" s="43">
        <v>171.9090909090909</v>
      </c>
      <c r="K41" s="2">
        <v>550</v>
      </c>
    </row>
    <row r="42" spans="2:11" ht="12.75">
      <c r="B42" s="103"/>
      <c r="H42" s="6">
        <v>0</v>
      </c>
      <c r="I42" s="24">
        <v>0</v>
      </c>
      <c r="K42" s="2">
        <v>550</v>
      </c>
    </row>
    <row r="43" spans="1:11" s="44" customFormat="1" ht="12.75">
      <c r="A43" s="13"/>
      <c r="B43" s="79">
        <v>123150</v>
      </c>
      <c r="C43" s="41" t="s">
        <v>280</v>
      </c>
      <c r="D43" s="42" t="s">
        <v>281</v>
      </c>
      <c r="E43" s="41" t="s">
        <v>282</v>
      </c>
      <c r="F43" s="20"/>
      <c r="G43" s="20"/>
      <c r="H43" s="40">
        <v>-123150</v>
      </c>
      <c r="I43" s="43">
        <v>223.9090909090909</v>
      </c>
      <c r="K43" s="2">
        <v>550</v>
      </c>
    </row>
    <row r="44" spans="2:11" ht="12.75">
      <c r="B44" s="103"/>
      <c r="H44" s="6">
        <v>0</v>
      </c>
      <c r="I44" s="24">
        <v>0</v>
      </c>
      <c r="K44" s="2">
        <v>550</v>
      </c>
    </row>
    <row r="45" spans="1:11" s="44" customFormat="1" ht="12.75">
      <c r="A45" s="13"/>
      <c r="B45" s="58">
        <v>114050</v>
      </c>
      <c r="C45" s="41" t="s">
        <v>320</v>
      </c>
      <c r="D45" s="42" t="s">
        <v>321</v>
      </c>
      <c r="E45" s="41" t="s">
        <v>322</v>
      </c>
      <c r="F45" s="20"/>
      <c r="G45" s="20"/>
      <c r="H45" s="40">
        <v>-114050</v>
      </c>
      <c r="I45" s="43">
        <v>207.36363636363637</v>
      </c>
      <c r="K45" s="2">
        <v>550</v>
      </c>
    </row>
    <row r="46" spans="2:11" ht="12.75">
      <c r="B46" s="103"/>
      <c r="H46" s="6">
        <v>0</v>
      </c>
      <c r="I46" s="24">
        <v>0</v>
      </c>
      <c r="K46" s="2">
        <v>550</v>
      </c>
    </row>
    <row r="47" spans="1:11" s="44" customFormat="1" ht="12.75">
      <c r="A47" s="13"/>
      <c r="B47" s="79">
        <v>63050</v>
      </c>
      <c r="C47" s="41" t="s">
        <v>344</v>
      </c>
      <c r="D47" s="42" t="s">
        <v>345</v>
      </c>
      <c r="E47" s="41" t="s">
        <v>346</v>
      </c>
      <c r="F47" s="20"/>
      <c r="G47" s="20"/>
      <c r="H47" s="40">
        <v>-63050</v>
      </c>
      <c r="I47" s="43">
        <v>114.63636363636364</v>
      </c>
      <c r="K47" s="2">
        <v>550</v>
      </c>
    </row>
    <row r="48" spans="2:11" ht="12.75">
      <c r="B48" s="103"/>
      <c r="H48" s="6">
        <v>0</v>
      </c>
      <c r="I48" s="24">
        <v>0</v>
      </c>
      <c r="K48" s="2">
        <v>550</v>
      </c>
    </row>
    <row r="49" spans="1:11" s="44" customFormat="1" ht="12.75">
      <c r="A49" s="13"/>
      <c r="B49" s="79">
        <v>44300</v>
      </c>
      <c r="C49" s="41" t="s">
        <v>369</v>
      </c>
      <c r="D49" s="42" t="s">
        <v>370</v>
      </c>
      <c r="E49" s="41" t="s">
        <v>346</v>
      </c>
      <c r="F49" s="20"/>
      <c r="G49" s="20"/>
      <c r="H49" s="40">
        <v>-44300</v>
      </c>
      <c r="I49" s="43">
        <v>80.54545454545455</v>
      </c>
      <c r="K49" s="2">
        <v>550</v>
      </c>
    </row>
    <row r="50" spans="2:11" ht="12.75">
      <c r="B50" s="103"/>
      <c r="H50" s="6">
        <v>0</v>
      </c>
      <c r="I50" s="24">
        <v>0</v>
      </c>
      <c r="K50" s="2">
        <v>550</v>
      </c>
    </row>
    <row r="51" spans="1:11" s="44" customFormat="1" ht="12.75">
      <c r="A51" s="13"/>
      <c r="B51" s="79">
        <v>74550</v>
      </c>
      <c r="C51" s="41" t="s">
        <v>379</v>
      </c>
      <c r="D51" s="42" t="s">
        <v>380</v>
      </c>
      <c r="E51" s="41" t="s">
        <v>381</v>
      </c>
      <c r="F51" s="20"/>
      <c r="G51" s="20"/>
      <c r="H51" s="40">
        <v>-74550</v>
      </c>
      <c r="I51" s="43">
        <v>135.54545454545453</v>
      </c>
      <c r="K51" s="2">
        <v>550</v>
      </c>
    </row>
    <row r="52" spans="2:11" ht="12.75">
      <c r="B52" s="103"/>
      <c r="H52" s="6">
        <v>0</v>
      </c>
      <c r="I52" s="24">
        <v>0</v>
      </c>
      <c r="K52" s="2">
        <v>550</v>
      </c>
    </row>
    <row r="53" spans="1:11" s="44" customFormat="1" ht="12.75">
      <c r="A53" s="13"/>
      <c r="B53" s="79">
        <v>49250</v>
      </c>
      <c r="C53" s="41" t="s">
        <v>407</v>
      </c>
      <c r="D53" s="42" t="s">
        <v>408</v>
      </c>
      <c r="E53" s="41" t="s">
        <v>409</v>
      </c>
      <c r="F53" s="20"/>
      <c r="G53" s="20"/>
      <c r="H53" s="40">
        <v>-49250</v>
      </c>
      <c r="I53" s="43">
        <v>89.54545454545455</v>
      </c>
      <c r="K53" s="2">
        <v>550</v>
      </c>
    </row>
    <row r="54" spans="2:11" ht="12.75">
      <c r="B54" s="103"/>
      <c r="H54" s="6">
        <v>0</v>
      </c>
      <c r="I54" s="24">
        <v>0</v>
      </c>
      <c r="K54" s="2">
        <v>550</v>
      </c>
    </row>
    <row r="55" spans="1:11" s="44" customFormat="1" ht="12.75">
      <c r="A55" s="13"/>
      <c r="B55" s="274">
        <v>459080</v>
      </c>
      <c r="C55" s="41" t="s">
        <v>415</v>
      </c>
      <c r="D55" s="42" t="s">
        <v>416</v>
      </c>
      <c r="E55" s="41" t="s">
        <v>417</v>
      </c>
      <c r="F55" s="20"/>
      <c r="G55" s="20"/>
      <c r="H55" s="40">
        <v>-459080</v>
      </c>
      <c r="I55" s="43">
        <v>834.6909090909091</v>
      </c>
      <c r="K55" s="2">
        <v>550</v>
      </c>
    </row>
    <row r="56" spans="1:9" s="39" customFormat="1" ht="12.75">
      <c r="A56" s="89"/>
      <c r="B56" s="282"/>
      <c r="C56" s="283"/>
      <c r="E56" s="283"/>
      <c r="F56" s="66"/>
      <c r="G56" s="66"/>
      <c r="H56" s="284"/>
      <c r="I56" s="285"/>
    </row>
    <row r="57" spans="2:11" ht="12.75">
      <c r="B57" s="137"/>
      <c r="H57" s="6">
        <v>0</v>
      </c>
      <c r="I57" s="24">
        <v>0</v>
      </c>
      <c r="K57" s="2">
        <v>550</v>
      </c>
    </row>
    <row r="58" spans="1:11" s="73" customFormat="1" ht="12.75">
      <c r="A58" s="69"/>
      <c r="B58" s="280">
        <v>473669</v>
      </c>
      <c r="C58" s="69"/>
      <c r="D58" s="69"/>
      <c r="E58" s="69" t="s">
        <v>62</v>
      </c>
      <c r="F58" s="71"/>
      <c r="G58" s="71"/>
      <c r="H58" s="70">
        <v>0</v>
      </c>
      <c r="I58" s="72">
        <v>861.2163636363637</v>
      </c>
      <c r="K58" s="2">
        <v>550</v>
      </c>
    </row>
    <row r="59" spans="8:11" ht="12.75">
      <c r="H59" s="6">
        <v>0</v>
      </c>
      <c r="I59" s="24">
        <v>0</v>
      </c>
      <c r="K59" s="2">
        <v>550</v>
      </c>
    </row>
    <row r="60" spans="8:11" ht="12.75">
      <c r="H60" s="6">
        <v>0</v>
      </c>
      <c r="I60" s="24">
        <v>0</v>
      </c>
      <c r="K60" s="2">
        <v>550</v>
      </c>
    </row>
    <row r="61" spans="1:11" ht="12.75">
      <c r="A61" s="13"/>
      <c r="B61" s="76">
        <v>450000</v>
      </c>
      <c r="C61" s="69" t="s">
        <v>479</v>
      </c>
      <c r="D61" s="69" t="s">
        <v>32</v>
      </c>
      <c r="E61" s="69"/>
      <c r="F61" s="71"/>
      <c r="G61" s="71"/>
      <c r="H61" s="40">
        <v>0</v>
      </c>
      <c r="I61" s="43">
        <v>833.3333333333334</v>
      </c>
      <c r="J61" s="44"/>
      <c r="K61" s="2">
        <v>550</v>
      </c>
    </row>
    <row r="62" spans="8:11" ht="12.75">
      <c r="H62" s="6">
        <v>0</v>
      </c>
      <c r="I62" s="24">
        <v>0</v>
      </c>
      <c r="K62" s="2">
        <v>550</v>
      </c>
    </row>
    <row r="63" spans="3:11" ht="12.75">
      <c r="C63" s="47"/>
      <c r="F63" s="67"/>
      <c r="H63" s="6">
        <v>0</v>
      </c>
      <c r="I63" s="24">
        <v>0</v>
      </c>
      <c r="K63" s="2">
        <v>550</v>
      </c>
    </row>
    <row r="64" spans="3:11" ht="12.75">
      <c r="C64" s="47"/>
      <c r="F64" s="56"/>
      <c r="H64" s="6">
        <v>0</v>
      </c>
      <c r="I64" s="24">
        <v>0</v>
      </c>
      <c r="K64" s="2">
        <v>550</v>
      </c>
    </row>
    <row r="65" spans="1:11" s="38" customFormat="1" ht="13.5" thickBot="1">
      <c r="A65" s="31"/>
      <c r="B65" s="32">
        <v>1814585</v>
      </c>
      <c r="C65" s="77"/>
      <c r="D65" s="33" t="s">
        <v>478</v>
      </c>
      <c r="E65" s="77"/>
      <c r="F65" s="78"/>
      <c r="G65" s="34"/>
      <c r="H65" s="36">
        <v>-1814585</v>
      </c>
      <c r="I65" s="37">
        <v>3299.2454545454543</v>
      </c>
      <c r="K65" s="2">
        <v>550</v>
      </c>
    </row>
    <row r="66" spans="2:11" ht="12.75">
      <c r="B66" s="64"/>
      <c r="C66" s="47"/>
      <c r="F66" s="56" t="s">
        <v>662</v>
      </c>
      <c r="H66" s="6">
        <v>0</v>
      </c>
      <c r="I66" s="24">
        <v>0</v>
      </c>
      <c r="K66" s="2">
        <v>550</v>
      </c>
    </row>
    <row r="67" spans="1:11" s="44" customFormat="1" ht="12.75">
      <c r="A67" s="13"/>
      <c r="B67" s="58">
        <v>500700</v>
      </c>
      <c r="C67" s="69" t="s">
        <v>663</v>
      </c>
      <c r="D67" s="13"/>
      <c r="E67" s="41" t="s">
        <v>88</v>
      </c>
      <c r="F67" s="20"/>
      <c r="G67" s="80"/>
      <c r="H67" s="40">
        <v>0</v>
      </c>
      <c r="I67" s="43">
        <v>910.3636363636364</v>
      </c>
      <c r="K67" s="2">
        <v>550</v>
      </c>
    </row>
    <row r="68" spans="3:11" ht="12.75">
      <c r="C68" s="47"/>
      <c r="F68" s="56"/>
      <c r="H68" s="45"/>
      <c r="I68" s="50"/>
      <c r="K68" s="2">
        <v>550</v>
      </c>
    </row>
    <row r="69" spans="1:11" s="44" customFormat="1" ht="12.75">
      <c r="A69" s="13"/>
      <c r="B69" s="58">
        <v>458885</v>
      </c>
      <c r="C69" s="69" t="s">
        <v>683</v>
      </c>
      <c r="D69" s="13" t="s">
        <v>684</v>
      </c>
      <c r="E69" s="13"/>
      <c r="F69" s="82"/>
      <c r="G69" s="20"/>
      <c r="H69" s="40">
        <v>-458885</v>
      </c>
      <c r="I69" s="43">
        <v>834.3363636363637</v>
      </c>
      <c r="K69" s="2">
        <v>550</v>
      </c>
    </row>
    <row r="70" spans="3:11" ht="12.75">
      <c r="C70" s="47"/>
      <c r="F70" s="56"/>
      <c r="H70" s="6">
        <v>0</v>
      </c>
      <c r="I70" s="24">
        <v>0</v>
      </c>
      <c r="K70" s="2">
        <v>550</v>
      </c>
    </row>
    <row r="71" spans="3:11" ht="12.75">
      <c r="C71" s="47"/>
      <c r="F71" s="56"/>
      <c r="H71" s="6">
        <v>0</v>
      </c>
      <c r="I71" s="24">
        <v>0</v>
      </c>
      <c r="K71" s="2">
        <v>550</v>
      </c>
    </row>
    <row r="72" spans="1:11" s="44" customFormat="1" ht="12.75">
      <c r="A72" s="13"/>
      <c r="B72" s="85">
        <v>360000</v>
      </c>
      <c r="C72" s="69" t="s">
        <v>479</v>
      </c>
      <c r="D72" s="69" t="s">
        <v>483</v>
      </c>
      <c r="E72" s="69"/>
      <c r="F72" s="71"/>
      <c r="G72" s="71"/>
      <c r="H72" s="40">
        <v>-360000</v>
      </c>
      <c r="I72" s="43">
        <v>654.5454545454545</v>
      </c>
      <c r="K72" s="2">
        <v>550</v>
      </c>
    </row>
    <row r="73" spans="2:11" ht="12.75">
      <c r="B73" s="86"/>
      <c r="I73" s="24"/>
      <c r="K73" s="2">
        <v>550</v>
      </c>
    </row>
    <row r="74" spans="1:11" s="17" customFormat="1" ht="12.75">
      <c r="A74" s="14"/>
      <c r="B74" s="45"/>
      <c r="C74" s="47"/>
      <c r="D74" s="14"/>
      <c r="E74" s="14"/>
      <c r="F74" s="56"/>
      <c r="G74" s="49"/>
      <c r="H74" s="45">
        <v>0</v>
      </c>
      <c r="I74" s="50">
        <v>0</v>
      </c>
      <c r="K74" s="2">
        <v>550</v>
      </c>
    </row>
    <row r="75" spans="2:11" ht="12.75">
      <c r="B75" s="86">
        <v>495000</v>
      </c>
      <c r="C75" s="1" t="s">
        <v>730</v>
      </c>
      <c r="D75" s="1" t="s">
        <v>483</v>
      </c>
      <c r="E75" s="1" t="s">
        <v>62</v>
      </c>
      <c r="F75" s="49" t="s">
        <v>731</v>
      </c>
      <c r="G75" s="29" t="s">
        <v>151</v>
      </c>
      <c r="H75" s="6">
        <v>-495000</v>
      </c>
      <c r="I75" s="24">
        <v>900</v>
      </c>
      <c r="K75" s="2">
        <v>550</v>
      </c>
    </row>
    <row r="76" spans="1:11" s="44" customFormat="1" ht="12.75">
      <c r="A76" s="13"/>
      <c r="B76" s="94">
        <v>495000</v>
      </c>
      <c r="C76" s="13"/>
      <c r="D76" s="13"/>
      <c r="E76" s="13" t="s">
        <v>62</v>
      </c>
      <c r="F76" s="20"/>
      <c r="G76" s="20"/>
      <c r="H76" s="40">
        <v>0</v>
      </c>
      <c r="I76" s="43">
        <v>900</v>
      </c>
      <c r="K76" s="2">
        <v>550</v>
      </c>
    </row>
    <row r="77" spans="1:11" s="17" customFormat="1" ht="12.75">
      <c r="A77" s="14"/>
      <c r="B77" s="45"/>
      <c r="C77" s="14"/>
      <c r="D77" s="14"/>
      <c r="E77" s="14"/>
      <c r="F77" s="49"/>
      <c r="G77" s="49"/>
      <c r="H77" s="45">
        <v>0</v>
      </c>
      <c r="I77" s="50">
        <v>0</v>
      </c>
      <c r="K77" s="2">
        <v>550</v>
      </c>
    </row>
    <row r="78" spans="8:11" ht="12.75">
      <c r="H78" s="6">
        <v>0</v>
      </c>
      <c r="I78" s="24">
        <v>0</v>
      </c>
      <c r="K78" s="2">
        <v>550</v>
      </c>
    </row>
    <row r="79" spans="2:11" ht="12.75">
      <c r="B79" s="45"/>
      <c r="C79" s="14"/>
      <c r="D79" s="14"/>
      <c r="E79" s="14"/>
      <c r="F79" s="49"/>
      <c r="H79" s="6">
        <v>0</v>
      </c>
      <c r="I79" s="24">
        <v>0</v>
      </c>
      <c r="K79" s="2">
        <v>550</v>
      </c>
    </row>
    <row r="80" spans="1:11" s="38" customFormat="1" ht="13.5" thickBot="1">
      <c r="A80" s="31"/>
      <c r="B80" s="279">
        <v>2007425</v>
      </c>
      <c r="C80" s="77"/>
      <c r="D80" s="33" t="s">
        <v>732</v>
      </c>
      <c r="E80" s="77"/>
      <c r="F80" s="78"/>
      <c r="G80" s="34"/>
      <c r="H80" s="36">
        <v>-2007425</v>
      </c>
      <c r="I80" s="37">
        <v>3649.8636363636365</v>
      </c>
      <c r="K80" s="38">
        <v>550</v>
      </c>
    </row>
    <row r="81" spans="2:11" ht="12.75">
      <c r="B81" s="45"/>
      <c r="C81" s="14"/>
      <c r="D81" s="14"/>
      <c r="E81" s="14"/>
      <c r="F81" s="49"/>
      <c r="I81" s="24"/>
      <c r="K81" s="2">
        <v>550</v>
      </c>
    </row>
    <row r="82" spans="1:11" s="44" customFormat="1" ht="12.75">
      <c r="A82" s="13"/>
      <c r="B82" s="94">
        <v>317000</v>
      </c>
      <c r="C82" s="81" t="s">
        <v>0</v>
      </c>
      <c r="D82" s="81"/>
      <c r="E82" s="81"/>
      <c r="F82" s="80"/>
      <c r="G82" s="80"/>
      <c r="H82" s="40">
        <v>0</v>
      </c>
      <c r="I82" s="43">
        <v>576.3636363636364</v>
      </c>
      <c r="K82" s="2">
        <v>550</v>
      </c>
    </row>
    <row r="83" spans="2:11" ht="12.75">
      <c r="B83" s="252"/>
      <c r="C83" s="47"/>
      <c r="D83" s="47"/>
      <c r="E83" s="47"/>
      <c r="F83" s="46"/>
      <c r="G83" s="46"/>
      <c r="H83" s="6">
        <v>0</v>
      </c>
      <c r="I83" s="24">
        <v>0</v>
      </c>
      <c r="K83" s="2">
        <v>550</v>
      </c>
    </row>
    <row r="84" spans="1:11" s="44" customFormat="1" ht="12.75">
      <c r="A84" s="13"/>
      <c r="B84" s="94">
        <v>4000</v>
      </c>
      <c r="C84" s="13" t="s">
        <v>1</v>
      </c>
      <c r="D84" s="13"/>
      <c r="E84" s="13"/>
      <c r="F84" s="20"/>
      <c r="G84" s="20"/>
      <c r="H84" s="40">
        <v>0</v>
      </c>
      <c r="I84" s="43">
        <v>7.2727272727272725</v>
      </c>
      <c r="K84" s="2">
        <v>550</v>
      </c>
    </row>
    <row r="85" spans="2:11" ht="12.75">
      <c r="B85" s="86"/>
      <c r="H85" s="6">
        <v>0</v>
      </c>
      <c r="I85" s="24">
        <v>0</v>
      </c>
      <c r="K85" s="2">
        <v>550</v>
      </c>
    </row>
    <row r="86" spans="1:11" s="44" customFormat="1" ht="12.75">
      <c r="A86" s="13"/>
      <c r="B86" s="94">
        <v>23000</v>
      </c>
      <c r="C86" s="59" t="s">
        <v>48</v>
      </c>
      <c r="D86" s="59"/>
      <c r="E86" s="59"/>
      <c r="F86" s="61"/>
      <c r="G86" s="61"/>
      <c r="H86" s="40">
        <v>0</v>
      </c>
      <c r="I86" s="43">
        <v>41.81818181818182</v>
      </c>
      <c r="K86" s="2">
        <v>550</v>
      </c>
    </row>
    <row r="87" spans="2:11" ht="12.75">
      <c r="B87" s="171"/>
      <c r="C87" s="51"/>
      <c r="D87" s="51"/>
      <c r="E87" s="51"/>
      <c r="F87" s="55"/>
      <c r="G87" s="55"/>
      <c r="H87" s="6">
        <v>0</v>
      </c>
      <c r="I87" s="24">
        <v>0</v>
      </c>
      <c r="K87" s="2">
        <v>550</v>
      </c>
    </row>
    <row r="88" spans="1:11" s="44" customFormat="1" ht="12.75">
      <c r="A88" s="13"/>
      <c r="B88" s="94">
        <v>84600</v>
      </c>
      <c r="C88" s="13"/>
      <c r="D88" s="13"/>
      <c r="E88" s="13" t="s">
        <v>50</v>
      </c>
      <c r="F88" s="20"/>
      <c r="G88" s="20"/>
      <c r="H88" s="40">
        <v>0</v>
      </c>
      <c r="I88" s="43">
        <v>153.8181818181818</v>
      </c>
      <c r="K88" s="2">
        <v>550</v>
      </c>
    </row>
    <row r="89" spans="1:11" s="17" customFormat="1" ht="12.75">
      <c r="A89" s="14"/>
      <c r="B89" s="171"/>
      <c r="C89" s="14"/>
      <c r="D89" s="14"/>
      <c r="E89" s="14"/>
      <c r="F89" s="49"/>
      <c r="G89" s="49"/>
      <c r="H89" s="6">
        <v>0</v>
      </c>
      <c r="I89" s="24">
        <v>0</v>
      </c>
      <c r="K89" s="2">
        <v>550</v>
      </c>
    </row>
    <row r="90" spans="1:11" s="44" customFormat="1" ht="12.75">
      <c r="A90" s="13"/>
      <c r="B90" s="94">
        <v>5000</v>
      </c>
      <c r="C90" s="13" t="s">
        <v>52</v>
      </c>
      <c r="D90" s="13"/>
      <c r="E90" s="13"/>
      <c r="F90" s="20"/>
      <c r="G90" s="20"/>
      <c r="H90" s="40"/>
      <c r="I90" s="43">
        <v>9.090909090909092</v>
      </c>
      <c r="K90" s="2">
        <v>550</v>
      </c>
    </row>
    <row r="91" spans="2:11" ht="12.75">
      <c r="B91" s="86"/>
      <c r="I91" s="24">
        <v>0</v>
      </c>
      <c r="K91" s="2">
        <v>550</v>
      </c>
    </row>
    <row r="92" spans="1:11" s="44" customFormat="1" ht="12.75">
      <c r="A92" s="13"/>
      <c r="B92" s="94">
        <v>10000</v>
      </c>
      <c r="C92" s="13" t="s">
        <v>57</v>
      </c>
      <c r="D92" s="13"/>
      <c r="E92" s="13"/>
      <c r="F92" s="20"/>
      <c r="G92" s="20"/>
      <c r="H92" s="40">
        <v>0</v>
      </c>
      <c r="I92" s="43">
        <v>18.181818181818183</v>
      </c>
      <c r="K92" s="2">
        <v>550</v>
      </c>
    </row>
    <row r="93" spans="2:11" ht="12.75">
      <c r="B93" s="86"/>
      <c r="H93" s="6">
        <v>0</v>
      </c>
      <c r="I93" s="24">
        <v>0</v>
      </c>
      <c r="K93" s="2">
        <v>550</v>
      </c>
    </row>
    <row r="94" spans="1:11" s="44" customFormat="1" ht="12.75">
      <c r="A94" s="13"/>
      <c r="B94" s="94">
        <v>284800</v>
      </c>
      <c r="C94" s="13"/>
      <c r="D94" s="13"/>
      <c r="E94" s="13" t="s">
        <v>119</v>
      </c>
      <c r="F94" s="20"/>
      <c r="G94" s="20"/>
      <c r="H94" s="40">
        <v>0</v>
      </c>
      <c r="I94" s="43">
        <v>517.8181818181819</v>
      </c>
      <c r="K94" s="2">
        <v>550</v>
      </c>
    </row>
    <row r="95" spans="1:11" s="17" customFormat="1" ht="12.75">
      <c r="A95" s="14"/>
      <c r="B95" s="171"/>
      <c r="C95" s="14"/>
      <c r="D95" s="14"/>
      <c r="E95" s="14"/>
      <c r="F95" s="49"/>
      <c r="G95" s="49"/>
      <c r="H95" s="6">
        <v>0</v>
      </c>
      <c r="I95" s="24">
        <v>0</v>
      </c>
      <c r="K95" s="2">
        <v>550</v>
      </c>
    </row>
    <row r="96" spans="1:11" s="44" customFormat="1" ht="12.75">
      <c r="A96" s="13"/>
      <c r="B96" s="94">
        <v>23625</v>
      </c>
      <c r="C96" s="59"/>
      <c r="D96" s="59"/>
      <c r="E96" s="59" t="s">
        <v>65</v>
      </c>
      <c r="F96" s="61"/>
      <c r="G96" s="92"/>
      <c r="H96" s="40">
        <v>0</v>
      </c>
      <c r="I96" s="43">
        <v>42.95454545454545</v>
      </c>
      <c r="K96" s="2">
        <v>550</v>
      </c>
    </row>
    <row r="97" spans="2:11" ht="12.75">
      <c r="B97" s="171"/>
      <c r="C97" s="51"/>
      <c r="D97" s="51"/>
      <c r="E97" s="51"/>
      <c r="F97" s="55"/>
      <c r="G97" s="91"/>
      <c r="H97" s="6">
        <v>0</v>
      </c>
      <c r="I97" s="24">
        <v>0</v>
      </c>
      <c r="K97" s="2">
        <v>550</v>
      </c>
    </row>
    <row r="98" spans="1:11" s="44" customFormat="1" ht="12.75">
      <c r="A98" s="13"/>
      <c r="B98" s="258">
        <v>465000</v>
      </c>
      <c r="C98" s="13" t="s">
        <v>819</v>
      </c>
      <c r="D98" s="13"/>
      <c r="E98" s="13"/>
      <c r="F98" s="20"/>
      <c r="G98" s="20"/>
      <c r="H98" s="40">
        <v>0</v>
      </c>
      <c r="I98" s="43">
        <v>845.4545454545455</v>
      </c>
      <c r="K98" s="2">
        <v>550</v>
      </c>
    </row>
    <row r="99" spans="2:11" ht="12.75">
      <c r="B99" s="9"/>
      <c r="H99" s="6">
        <v>0</v>
      </c>
      <c r="I99" s="24">
        <v>0</v>
      </c>
      <c r="K99" s="2">
        <v>550</v>
      </c>
    </row>
    <row r="100" spans="1:11" s="44" customFormat="1" ht="12.75">
      <c r="A100" s="13"/>
      <c r="B100" s="94">
        <v>110400</v>
      </c>
      <c r="C100" s="81"/>
      <c r="D100" s="13"/>
      <c r="E100" s="13" t="s">
        <v>831</v>
      </c>
      <c r="F100" s="82"/>
      <c r="G100" s="20"/>
      <c r="H100" s="40"/>
      <c r="I100" s="43">
        <v>200.72727272727272</v>
      </c>
      <c r="K100" s="2">
        <v>550</v>
      </c>
    </row>
    <row r="101" spans="6:11" ht="12.75">
      <c r="F101" s="49"/>
      <c r="G101" s="49"/>
      <c r="I101" s="24"/>
      <c r="K101" s="2">
        <v>550</v>
      </c>
    </row>
    <row r="102" spans="1:11" s="44" customFormat="1" ht="12.75">
      <c r="A102" s="13"/>
      <c r="B102" s="94">
        <v>320000</v>
      </c>
      <c r="C102" s="13" t="s">
        <v>841</v>
      </c>
      <c r="D102" s="13"/>
      <c r="E102" s="81" t="s">
        <v>833</v>
      </c>
      <c r="F102" s="20"/>
      <c r="G102" s="20"/>
      <c r="H102" s="40">
        <v>0</v>
      </c>
      <c r="I102" s="43">
        <v>581.8181818181819</v>
      </c>
      <c r="K102" s="2">
        <v>550</v>
      </c>
    </row>
    <row r="103" spans="2:11" ht="12.75">
      <c r="B103" s="86"/>
      <c r="H103" s="6">
        <v>0</v>
      </c>
      <c r="I103" s="24">
        <v>0</v>
      </c>
      <c r="K103" s="2">
        <v>550</v>
      </c>
    </row>
    <row r="104" spans="1:11" ht="12.75">
      <c r="A104" s="13"/>
      <c r="B104" s="94">
        <v>360000</v>
      </c>
      <c r="C104" s="13" t="s">
        <v>526</v>
      </c>
      <c r="D104" s="13" t="s">
        <v>484</v>
      </c>
      <c r="E104" s="13"/>
      <c r="F104" s="20"/>
      <c r="G104" s="20"/>
      <c r="H104" s="40">
        <v>0</v>
      </c>
      <c r="I104" s="43">
        <v>654.5454545454545</v>
      </c>
      <c r="J104" s="44"/>
      <c r="K104" s="2">
        <v>550</v>
      </c>
    </row>
    <row r="105" spans="8:11" ht="12.75">
      <c r="H105" s="6">
        <v>0</v>
      </c>
      <c r="I105" s="24">
        <v>0</v>
      </c>
      <c r="K105" s="2">
        <v>550</v>
      </c>
    </row>
    <row r="106" spans="8:11" ht="12.75">
      <c r="H106" s="6">
        <v>0</v>
      </c>
      <c r="I106" s="24">
        <v>0</v>
      </c>
      <c r="K106" s="2">
        <v>550</v>
      </c>
    </row>
    <row r="107" spans="8:11" ht="12.75">
      <c r="H107" s="6">
        <v>0</v>
      </c>
      <c r="I107" s="24">
        <v>0</v>
      </c>
      <c r="K107" s="2">
        <v>550</v>
      </c>
    </row>
    <row r="108" spans="2:11" ht="12.75">
      <c r="B108" s="45"/>
      <c r="C108" s="14"/>
      <c r="D108" s="14"/>
      <c r="E108" s="14"/>
      <c r="F108" s="49"/>
      <c r="H108" s="6">
        <v>0</v>
      </c>
      <c r="I108" s="24">
        <v>0</v>
      </c>
      <c r="K108" s="2">
        <v>550</v>
      </c>
    </row>
    <row r="109" spans="1:11" s="99" customFormat="1" ht="13.5" thickBot="1">
      <c r="A109" s="95"/>
      <c r="B109" s="259">
        <v>788720</v>
      </c>
      <c r="C109" s="95"/>
      <c r="D109" s="33" t="s">
        <v>528</v>
      </c>
      <c r="E109" s="95"/>
      <c r="F109" s="97"/>
      <c r="G109" s="97"/>
      <c r="H109" s="96">
        <v>-788720</v>
      </c>
      <c r="I109" s="98">
        <v>1434.0363636363636</v>
      </c>
      <c r="K109" s="2">
        <v>550</v>
      </c>
    </row>
    <row r="110" spans="2:11" ht="12.75">
      <c r="B110" s="260"/>
      <c r="D110" s="14"/>
      <c r="G110" s="46"/>
      <c r="H110" s="6">
        <v>0</v>
      </c>
      <c r="I110" s="24">
        <v>0</v>
      </c>
      <c r="K110" s="2">
        <v>550</v>
      </c>
    </row>
    <row r="111" spans="1:11" s="44" customFormat="1" ht="12.75">
      <c r="A111" s="13"/>
      <c r="B111" s="262">
        <v>107500</v>
      </c>
      <c r="C111" s="13" t="s">
        <v>0</v>
      </c>
      <c r="D111" s="13"/>
      <c r="E111" s="13"/>
      <c r="F111" s="20"/>
      <c r="G111" s="20"/>
      <c r="H111" s="40">
        <v>0</v>
      </c>
      <c r="I111" s="43">
        <v>195.45454545454547</v>
      </c>
      <c r="K111" s="2">
        <v>550</v>
      </c>
    </row>
    <row r="112" spans="2:11" ht="12.75">
      <c r="B112" s="261"/>
      <c r="H112" s="6">
        <v>0</v>
      </c>
      <c r="I112" s="24">
        <v>0</v>
      </c>
      <c r="K112" s="2">
        <v>550</v>
      </c>
    </row>
    <row r="113" spans="1:11" s="44" customFormat="1" ht="12.75">
      <c r="A113" s="13"/>
      <c r="B113" s="262">
        <v>1400</v>
      </c>
      <c r="C113" s="13" t="s">
        <v>1</v>
      </c>
      <c r="D113" s="13"/>
      <c r="E113" s="13"/>
      <c r="F113" s="20"/>
      <c r="G113" s="20"/>
      <c r="H113" s="40">
        <v>0</v>
      </c>
      <c r="I113" s="43">
        <v>2.5454545454545454</v>
      </c>
      <c r="K113" s="2">
        <v>550</v>
      </c>
    </row>
    <row r="114" spans="2:11" ht="12.75">
      <c r="B114" s="261"/>
      <c r="H114" s="6">
        <v>0</v>
      </c>
      <c r="I114" s="24">
        <v>0</v>
      </c>
      <c r="K114" s="2">
        <v>550</v>
      </c>
    </row>
    <row r="115" spans="1:11" s="44" customFormat="1" ht="12.75">
      <c r="A115" s="13"/>
      <c r="B115" s="262">
        <v>55500</v>
      </c>
      <c r="C115" s="13"/>
      <c r="D115" s="13"/>
      <c r="E115" s="13" t="s">
        <v>50</v>
      </c>
      <c r="F115" s="20"/>
      <c r="G115" s="20"/>
      <c r="H115" s="40">
        <v>0</v>
      </c>
      <c r="I115" s="43">
        <v>100.9090909090909</v>
      </c>
      <c r="K115" s="2">
        <v>550</v>
      </c>
    </row>
    <row r="116" spans="2:11" ht="12.75">
      <c r="B116" s="261"/>
      <c r="H116" s="6">
        <v>0</v>
      </c>
      <c r="I116" s="24">
        <v>0</v>
      </c>
      <c r="K116" s="2">
        <v>550</v>
      </c>
    </row>
    <row r="117" spans="1:11" s="73" customFormat="1" ht="12.75">
      <c r="A117" s="69"/>
      <c r="B117" s="264">
        <v>265000</v>
      </c>
      <c r="C117" s="69" t="s">
        <v>541</v>
      </c>
      <c r="D117" s="69"/>
      <c r="E117" s="69"/>
      <c r="F117" s="71"/>
      <c r="G117" s="71"/>
      <c r="H117" s="70">
        <v>-265000</v>
      </c>
      <c r="I117" s="72">
        <v>481.8181818181818</v>
      </c>
      <c r="K117" s="2">
        <v>550</v>
      </c>
    </row>
    <row r="118" spans="2:11" ht="12.75">
      <c r="B118" s="261"/>
      <c r="H118" s="6">
        <v>0</v>
      </c>
      <c r="I118" s="24">
        <v>0</v>
      </c>
      <c r="K118" s="2">
        <v>550</v>
      </c>
    </row>
    <row r="119" spans="1:11" s="44" customFormat="1" ht="12.75">
      <c r="A119" s="13"/>
      <c r="B119" s="262">
        <v>85000</v>
      </c>
      <c r="C119" s="13" t="s">
        <v>541</v>
      </c>
      <c r="D119" s="13"/>
      <c r="E119" s="13" t="s">
        <v>874</v>
      </c>
      <c r="F119" s="20"/>
      <c r="G119" s="20"/>
      <c r="H119" s="40"/>
      <c r="I119" s="43">
        <v>154.54545454545453</v>
      </c>
      <c r="K119" s="2">
        <v>550</v>
      </c>
    </row>
    <row r="120" spans="1:11" s="44" customFormat="1" ht="12.75">
      <c r="A120" s="13"/>
      <c r="B120" s="262">
        <v>140000</v>
      </c>
      <c r="C120" s="13" t="s">
        <v>541</v>
      </c>
      <c r="D120" s="13" t="s">
        <v>888</v>
      </c>
      <c r="E120" s="13" t="s">
        <v>889</v>
      </c>
      <c r="F120" s="20"/>
      <c r="G120" s="20"/>
      <c r="H120" s="40"/>
      <c r="I120" s="43"/>
      <c r="K120" s="2">
        <v>550</v>
      </c>
    </row>
    <row r="121" spans="1:11" s="44" customFormat="1" ht="12.75">
      <c r="A121" s="13"/>
      <c r="B121" s="262">
        <v>20000</v>
      </c>
      <c r="C121" s="13" t="s">
        <v>541</v>
      </c>
      <c r="D121" s="13"/>
      <c r="E121" s="13" t="s">
        <v>891</v>
      </c>
      <c r="F121" s="20"/>
      <c r="G121" s="20"/>
      <c r="H121" s="40">
        <v>0</v>
      </c>
      <c r="I121" s="43">
        <v>36.36363636363637</v>
      </c>
      <c r="K121" s="2">
        <v>550</v>
      </c>
    </row>
    <row r="122" spans="1:11" s="44" customFormat="1" ht="12.75">
      <c r="A122" s="13"/>
      <c r="B122" s="262">
        <v>20000</v>
      </c>
      <c r="C122" s="13" t="s">
        <v>541</v>
      </c>
      <c r="D122" s="13"/>
      <c r="E122" s="13" t="s">
        <v>897</v>
      </c>
      <c r="F122" s="20"/>
      <c r="G122" s="20"/>
      <c r="H122" s="40">
        <v>0</v>
      </c>
      <c r="I122" s="43">
        <v>36.36363636363637</v>
      </c>
      <c r="K122" s="2">
        <v>550</v>
      </c>
    </row>
    <row r="123" spans="2:11" ht="12.75">
      <c r="B123" s="261"/>
      <c r="H123" s="6">
        <v>0</v>
      </c>
      <c r="I123" s="24">
        <v>0</v>
      </c>
      <c r="K123" s="2">
        <v>550</v>
      </c>
    </row>
    <row r="124" spans="1:11" s="44" customFormat="1" ht="12.75">
      <c r="A124" s="13"/>
      <c r="B124" s="262">
        <v>40000</v>
      </c>
      <c r="C124" s="13" t="s">
        <v>903</v>
      </c>
      <c r="D124" s="13"/>
      <c r="E124" s="13" t="s">
        <v>119</v>
      </c>
      <c r="F124" s="20"/>
      <c r="G124" s="20"/>
      <c r="H124" s="40">
        <v>0</v>
      </c>
      <c r="I124" s="43">
        <v>72.72727272727273</v>
      </c>
      <c r="K124" s="2">
        <v>550</v>
      </c>
    </row>
    <row r="125" spans="2:11" ht="12.75">
      <c r="B125" s="261"/>
      <c r="H125" s="6">
        <v>0</v>
      </c>
      <c r="I125" s="24">
        <v>0</v>
      </c>
      <c r="K125" s="2">
        <v>550</v>
      </c>
    </row>
    <row r="126" spans="1:11" s="44" customFormat="1" ht="12.75">
      <c r="A126" s="13"/>
      <c r="B126" s="262">
        <v>79320</v>
      </c>
      <c r="C126" s="13"/>
      <c r="D126" s="13"/>
      <c r="E126" s="13" t="s">
        <v>65</v>
      </c>
      <c r="F126" s="20"/>
      <c r="G126" s="20"/>
      <c r="H126" s="40">
        <v>0</v>
      </c>
      <c r="I126" s="43">
        <v>144.21818181818182</v>
      </c>
      <c r="K126" s="2">
        <v>550</v>
      </c>
    </row>
    <row r="127" spans="2:11" ht="12.75">
      <c r="B127" s="261"/>
      <c r="H127" s="6">
        <v>0</v>
      </c>
      <c r="I127" s="24">
        <v>0</v>
      </c>
      <c r="K127" s="2">
        <v>550</v>
      </c>
    </row>
    <row r="128" spans="1:11" ht="12.75">
      <c r="A128" s="13"/>
      <c r="B128" s="262">
        <v>240000</v>
      </c>
      <c r="C128" s="13" t="s">
        <v>479</v>
      </c>
      <c r="D128" s="13"/>
      <c r="E128" s="13"/>
      <c r="F128" s="20"/>
      <c r="G128" s="20"/>
      <c r="H128" s="40">
        <v>0</v>
      </c>
      <c r="I128" s="43">
        <v>444.44444444444446</v>
      </c>
      <c r="J128" s="44"/>
      <c r="K128" s="2">
        <v>550</v>
      </c>
    </row>
    <row r="129" spans="8:11" ht="12.75">
      <c r="H129" s="6">
        <v>0</v>
      </c>
      <c r="I129" s="24">
        <v>0</v>
      </c>
      <c r="K129" s="2">
        <v>550</v>
      </c>
    </row>
    <row r="130" spans="8:11" ht="12.75">
      <c r="H130" s="6">
        <v>0</v>
      </c>
      <c r="I130" s="24">
        <v>0</v>
      </c>
      <c r="K130" s="2">
        <v>550</v>
      </c>
    </row>
    <row r="131" spans="8:11" ht="12.75">
      <c r="H131" s="6">
        <v>0</v>
      </c>
      <c r="I131" s="24">
        <v>0</v>
      </c>
      <c r="K131" s="2">
        <v>550</v>
      </c>
    </row>
    <row r="132" spans="1:11" s="38" customFormat="1" ht="13.5" thickBot="1">
      <c r="A132" s="31"/>
      <c r="B132" s="278">
        <v>131333</v>
      </c>
      <c r="C132" s="31"/>
      <c r="D132" s="95" t="s">
        <v>931</v>
      </c>
      <c r="E132" s="31"/>
      <c r="F132" s="34"/>
      <c r="G132" s="34"/>
      <c r="H132" s="36">
        <v>-131333</v>
      </c>
      <c r="I132" s="37">
        <v>238.78727272727272</v>
      </c>
      <c r="K132" s="2">
        <v>550</v>
      </c>
    </row>
    <row r="133" spans="2:11" ht="12.75">
      <c r="B133" s="207"/>
      <c r="H133" s="6">
        <v>0</v>
      </c>
      <c r="I133" s="24">
        <v>0</v>
      </c>
      <c r="K133" s="2">
        <v>550</v>
      </c>
    </row>
    <row r="134" spans="1:11" s="44" customFormat="1" ht="12.75">
      <c r="A134" s="13"/>
      <c r="B134" s="152">
        <v>86333</v>
      </c>
      <c r="C134" s="13" t="s">
        <v>1</v>
      </c>
      <c r="D134" s="13"/>
      <c r="E134" s="13" t="s">
        <v>90</v>
      </c>
      <c r="F134" s="20"/>
      <c r="G134" s="20"/>
      <c r="H134" s="40">
        <v>0</v>
      </c>
      <c r="I134" s="43">
        <v>156.9690909090909</v>
      </c>
      <c r="K134" s="2">
        <v>550</v>
      </c>
    </row>
    <row r="135" spans="1:11" s="17" customFormat="1" ht="12.75">
      <c r="A135" s="14"/>
      <c r="B135" s="147"/>
      <c r="C135" s="14"/>
      <c r="D135" s="14"/>
      <c r="E135" s="14"/>
      <c r="F135" s="49"/>
      <c r="G135" s="49"/>
      <c r="H135" s="45"/>
      <c r="I135" s="50"/>
      <c r="K135" s="2">
        <v>550</v>
      </c>
    </row>
    <row r="136" spans="1:11" s="44" customFormat="1" ht="12.75">
      <c r="A136" s="13"/>
      <c r="B136" s="152">
        <v>45000</v>
      </c>
      <c r="C136" s="13" t="s">
        <v>935</v>
      </c>
      <c r="D136" s="13"/>
      <c r="E136" s="13"/>
      <c r="F136" s="20"/>
      <c r="G136" s="20"/>
      <c r="H136" s="40">
        <v>0</v>
      </c>
      <c r="I136" s="43">
        <v>81.81818181818181</v>
      </c>
      <c r="K136" s="2">
        <v>550</v>
      </c>
    </row>
    <row r="137" spans="8:11" ht="12.75">
      <c r="H137" s="6">
        <v>0</v>
      </c>
      <c r="I137" s="24">
        <v>0</v>
      </c>
      <c r="K137" s="2">
        <v>550</v>
      </c>
    </row>
    <row r="138" spans="2:11" ht="12.75">
      <c r="B138" s="45"/>
      <c r="D138" s="14"/>
      <c r="G138" s="46"/>
      <c r="H138" s="6">
        <v>0</v>
      </c>
      <c r="I138" s="24">
        <v>0</v>
      </c>
      <c r="K138" s="2">
        <v>550</v>
      </c>
    </row>
    <row r="139" spans="2:11" ht="12.75">
      <c r="B139" s="54"/>
      <c r="C139" s="47"/>
      <c r="D139" s="14"/>
      <c r="E139" s="47"/>
      <c r="G139" s="46"/>
      <c r="H139" s="6">
        <v>0</v>
      </c>
      <c r="I139" s="24">
        <v>0</v>
      </c>
      <c r="K139" s="2">
        <v>550</v>
      </c>
    </row>
    <row r="140" spans="1:11" s="38" customFormat="1" ht="13.5" thickBot="1">
      <c r="A140" s="31"/>
      <c r="B140" s="96">
        <v>1593150</v>
      </c>
      <c r="C140" s="31"/>
      <c r="D140" s="95" t="s">
        <v>556</v>
      </c>
      <c r="E140" s="31"/>
      <c r="F140" s="34"/>
      <c r="G140" s="102"/>
      <c r="H140" s="36">
        <v>-1593150</v>
      </c>
      <c r="I140" s="37">
        <v>2896.6363636363635</v>
      </c>
      <c r="K140" s="2">
        <v>550</v>
      </c>
    </row>
    <row r="141" spans="2:11" ht="12.75">
      <c r="B141" s="45"/>
      <c r="C141" s="14"/>
      <c r="D141" s="14"/>
      <c r="E141" s="14"/>
      <c r="G141" s="49"/>
      <c r="H141" s="6">
        <v>0</v>
      </c>
      <c r="I141" s="24">
        <v>0</v>
      </c>
      <c r="K141" s="2">
        <v>550</v>
      </c>
    </row>
    <row r="142" spans="1:11" s="44" customFormat="1" ht="12.75">
      <c r="A142" s="13"/>
      <c r="B142" s="274">
        <v>418500</v>
      </c>
      <c r="C142" s="13" t="s">
        <v>0</v>
      </c>
      <c r="D142" s="13"/>
      <c r="E142" s="13"/>
      <c r="F142" s="20"/>
      <c r="G142" s="20"/>
      <c r="H142" s="40">
        <v>0</v>
      </c>
      <c r="I142" s="43">
        <v>760.9090909090909</v>
      </c>
      <c r="K142" s="2">
        <v>550</v>
      </c>
    </row>
    <row r="143" spans="8:11" ht="12.75">
      <c r="H143" s="6">
        <v>0</v>
      </c>
      <c r="I143" s="24">
        <v>0</v>
      </c>
      <c r="K143" s="2">
        <v>550</v>
      </c>
    </row>
    <row r="144" spans="1:11" s="44" customFormat="1" ht="12.75">
      <c r="A144" s="13"/>
      <c r="B144" s="58">
        <v>24650</v>
      </c>
      <c r="C144" s="13" t="s">
        <v>50</v>
      </c>
      <c r="D144" s="13"/>
      <c r="E144" s="13"/>
      <c r="F144" s="20"/>
      <c r="G144" s="20"/>
      <c r="H144" s="40">
        <v>0</v>
      </c>
      <c r="I144" s="43">
        <v>44.81818181818182</v>
      </c>
      <c r="K144" s="2">
        <v>550</v>
      </c>
    </row>
    <row r="145" spans="8:11" ht="12.75">
      <c r="H145" s="6">
        <v>0</v>
      </c>
      <c r="I145" s="24">
        <v>0</v>
      </c>
      <c r="K145" s="2">
        <v>550</v>
      </c>
    </row>
    <row r="146" spans="1:11" s="44" customFormat="1" ht="12.75">
      <c r="A146" s="13"/>
      <c r="B146" s="40">
        <v>1150000</v>
      </c>
      <c r="C146" s="13" t="s">
        <v>1056</v>
      </c>
      <c r="D146" s="13"/>
      <c r="E146" s="13"/>
      <c r="F146" s="20"/>
      <c r="G146" s="20"/>
      <c r="H146" s="40">
        <v>0</v>
      </c>
      <c r="I146" s="43">
        <v>2090.909090909091</v>
      </c>
      <c r="K146" s="2">
        <v>550</v>
      </c>
    </row>
    <row r="147" spans="1:11" s="17" customFormat="1" ht="12.75">
      <c r="A147" s="14"/>
      <c r="B147" s="45"/>
      <c r="C147" s="14"/>
      <c r="D147" s="14"/>
      <c r="E147" s="14"/>
      <c r="F147" s="49"/>
      <c r="G147" s="49"/>
      <c r="H147" s="45">
        <v>0</v>
      </c>
      <c r="I147" s="50">
        <v>0</v>
      </c>
      <c r="K147" s="2">
        <v>550</v>
      </c>
    </row>
    <row r="148" spans="8:11" ht="12.75">
      <c r="H148" s="6">
        <v>0</v>
      </c>
      <c r="I148" s="24">
        <v>0</v>
      </c>
      <c r="K148" s="2">
        <v>550</v>
      </c>
    </row>
    <row r="149" spans="8:11" ht="12.75">
      <c r="H149" s="6">
        <v>0</v>
      </c>
      <c r="I149" s="24">
        <v>0</v>
      </c>
      <c r="K149" s="2">
        <v>550</v>
      </c>
    </row>
    <row r="150" spans="1:11" s="38" customFormat="1" ht="13.5" thickBot="1">
      <c r="A150" s="31"/>
      <c r="B150" s="96">
        <v>516601</v>
      </c>
      <c r="C150" s="31"/>
      <c r="D150" s="95" t="s">
        <v>578</v>
      </c>
      <c r="E150" s="31"/>
      <c r="F150" s="34"/>
      <c r="G150" s="34"/>
      <c r="H150" s="36">
        <v>-516601</v>
      </c>
      <c r="I150" s="37">
        <v>939.2745454545454</v>
      </c>
      <c r="K150" s="2">
        <v>550</v>
      </c>
    </row>
    <row r="151" spans="8:11" ht="12.75">
      <c r="H151" s="6">
        <v>0</v>
      </c>
      <c r="I151" s="24">
        <v>0</v>
      </c>
      <c r="K151" s="2">
        <v>550</v>
      </c>
    </row>
    <row r="152" spans="1:11" s="44" customFormat="1" ht="12.75">
      <c r="A152" s="13"/>
      <c r="B152" s="274">
        <v>48000</v>
      </c>
      <c r="C152" s="13" t="s">
        <v>0</v>
      </c>
      <c r="D152" s="13"/>
      <c r="E152" s="13"/>
      <c r="F152" s="20"/>
      <c r="G152" s="20"/>
      <c r="H152" s="40">
        <v>0</v>
      </c>
      <c r="I152" s="43">
        <v>87.27272727272727</v>
      </c>
      <c r="K152" s="2">
        <v>550</v>
      </c>
    </row>
    <row r="153" spans="2:11" ht="12.75">
      <c r="B153" s="137"/>
      <c r="H153" s="6">
        <v>0</v>
      </c>
      <c r="I153" s="24">
        <v>0</v>
      </c>
      <c r="K153" s="2">
        <v>550</v>
      </c>
    </row>
    <row r="154" spans="1:11" s="44" customFormat="1" ht="12.75">
      <c r="A154" s="13"/>
      <c r="B154" s="274">
        <v>26400</v>
      </c>
      <c r="C154" s="13"/>
      <c r="D154" s="13"/>
      <c r="E154" s="13" t="s">
        <v>50</v>
      </c>
      <c r="F154" s="20"/>
      <c r="G154" s="20"/>
      <c r="H154" s="40">
        <v>0</v>
      </c>
      <c r="I154" s="43">
        <v>48</v>
      </c>
      <c r="K154" s="2">
        <v>550</v>
      </c>
    </row>
    <row r="155" spans="2:11" ht="12.75">
      <c r="B155" s="137"/>
      <c r="H155" s="6">
        <v>0</v>
      </c>
      <c r="I155" s="24">
        <v>0</v>
      </c>
      <c r="K155" s="2">
        <v>550</v>
      </c>
    </row>
    <row r="156" spans="1:11" s="44" customFormat="1" ht="12.75">
      <c r="A156" s="13"/>
      <c r="B156" s="274">
        <v>39445</v>
      </c>
      <c r="C156" s="13"/>
      <c r="D156" s="13" t="s">
        <v>65</v>
      </c>
      <c r="E156" s="13" t="s">
        <v>65</v>
      </c>
      <c r="F156" s="20"/>
      <c r="G156" s="20"/>
      <c r="H156" s="40">
        <v>0</v>
      </c>
      <c r="I156" s="43">
        <v>71.71818181818182</v>
      </c>
      <c r="K156" s="2">
        <v>550</v>
      </c>
    </row>
    <row r="157" spans="2:11" ht="12.75">
      <c r="B157" s="137"/>
      <c r="H157" s="6">
        <v>0</v>
      </c>
      <c r="I157" s="24">
        <v>0</v>
      </c>
      <c r="K157" s="2">
        <v>550</v>
      </c>
    </row>
    <row r="158" spans="1:11" s="44" customFormat="1" ht="12.75">
      <c r="A158" s="13"/>
      <c r="B158" s="274">
        <v>74100</v>
      </c>
      <c r="C158" s="13" t="s">
        <v>821</v>
      </c>
      <c r="D158" s="13"/>
      <c r="E158" s="13" t="s">
        <v>1023</v>
      </c>
      <c r="F158" s="20"/>
      <c r="G158" s="20"/>
      <c r="H158" s="40">
        <v>0</v>
      </c>
      <c r="I158" s="43">
        <v>134.72727272727272</v>
      </c>
      <c r="K158" s="2">
        <v>550</v>
      </c>
    </row>
    <row r="159" spans="8:11" ht="10.5" customHeight="1">
      <c r="H159" s="6">
        <v>0</v>
      </c>
      <c r="I159" s="24">
        <v>0</v>
      </c>
      <c r="K159" s="2">
        <v>550</v>
      </c>
    </row>
    <row r="160" spans="1:11" ht="12.75">
      <c r="A160" s="13"/>
      <c r="B160" s="152">
        <v>3796</v>
      </c>
      <c r="C160" s="13" t="s">
        <v>623</v>
      </c>
      <c r="D160" s="13"/>
      <c r="E160" s="13"/>
      <c r="F160" s="20"/>
      <c r="G160" s="20"/>
      <c r="H160" s="40"/>
      <c r="I160" s="43">
        <v>6.901818181818181</v>
      </c>
      <c r="J160" s="44"/>
      <c r="K160" s="2">
        <v>550</v>
      </c>
    </row>
    <row r="161" spans="9:11" ht="12.75">
      <c r="I161" s="24"/>
      <c r="K161" s="2">
        <v>550</v>
      </c>
    </row>
    <row r="162" spans="1:11" s="44" customFormat="1" ht="12.75">
      <c r="A162" s="13"/>
      <c r="B162" s="40">
        <v>191860</v>
      </c>
      <c r="C162" s="13"/>
      <c r="D162" s="13"/>
      <c r="E162" s="13" t="s">
        <v>613</v>
      </c>
      <c r="F162" s="20"/>
      <c r="G162" s="20"/>
      <c r="H162" s="40">
        <v>0</v>
      </c>
      <c r="I162" s="43">
        <v>348.8363636363636</v>
      </c>
      <c r="K162" s="2">
        <v>550</v>
      </c>
    </row>
    <row r="163" spans="8:11" ht="12.75">
      <c r="H163" s="6">
        <v>0</v>
      </c>
      <c r="I163" s="24">
        <v>0</v>
      </c>
      <c r="K163" s="2">
        <v>550</v>
      </c>
    </row>
    <row r="164" spans="1:11" s="44" customFormat="1" ht="12.75">
      <c r="A164" s="13"/>
      <c r="B164" s="189">
        <v>108000</v>
      </c>
      <c r="C164" s="13"/>
      <c r="D164" s="13"/>
      <c r="E164" s="13" t="s">
        <v>1027</v>
      </c>
      <c r="F164" s="20"/>
      <c r="G164" s="20"/>
      <c r="H164" s="40">
        <v>0</v>
      </c>
      <c r="I164" s="43">
        <v>196.36363636363637</v>
      </c>
      <c r="K164" s="2">
        <v>550</v>
      </c>
    </row>
    <row r="165" spans="8:11" ht="12.75">
      <c r="H165" s="6">
        <v>0</v>
      </c>
      <c r="I165" s="24">
        <v>0</v>
      </c>
      <c r="K165" s="2">
        <v>550</v>
      </c>
    </row>
    <row r="166" spans="1:11" s="44" customFormat="1" ht="12.75">
      <c r="A166" s="13"/>
      <c r="B166" s="94">
        <v>25000</v>
      </c>
      <c r="C166" s="13" t="s">
        <v>1054</v>
      </c>
      <c r="D166" s="13"/>
      <c r="E166" s="13"/>
      <c r="F166" s="20"/>
      <c r="G166" s="20"/>
      <c r="H166" s="40">
        <v>0</v>
      </c>
      <c r="I166" s="43">
        <v>45.45454545454545</v>
      </c>
      <c r="K166" s="2">
        <v>550</v>
      </c>
    </row>
    <row r="167" spans="8:11" ht="12.75">
      <c r="H167" s="6">
        <v>0</v>
      </c>
      <c r="I167" s="24">
        <v>0</v>
      </c>
      <c r="K167" s="2">
        <v>550</v>
      </c>
    </row>
    <row r="168" ht="12.75">
      <c r="K168" s="2">
        <v>550</v>
      </c>
    </row>
    <row r="169" ht="12.75">
      <c r="K169" s="2">
        <v>550</v>
      </c>
    </row>
    <row r="170" spans="1:11" s="38" customFormat="1" ht="13.5" thickBot="1">
      <c r="A170" s="31"/>
      <c r="B170" s="109">
        <v>25000</v>
      </c>
      <c r="C170" s="31"/>
      <c r="D170" s="95" t="s">
        <v>629</v>
      </c>
      <c r="E170" s="31"/>
      <c r="F170" s="34"/>
      <c r="G170" s="34"/>
      <c r="H170" s="36"/>
      <c r="I170" s="37">
        <v>45.45454545454545</v>
      </c>
      <c r="K170" s="2">
        <v>550</v>
      </c>
    </row>
    <row r="171" spans="2:11" ht="12.75">
      <c r="B171" s="137"/>
      <c r="K171" s="2">
        <v>550</v>
      </c>
    </row>
    <row r="172" spans="2:11" ht="12.75">
      <c r="B172" s="124">
        <v>25000</v>
      </c>
      <c r="C172" s="51" t="s">
        <v>1035</v>
      </c>
      <c r="D172" s="51" t="s">
        <v>484</v>
      </c>
      <c r="E172" s="51" t="s">
        <v>628</v>
      </c>
      <c r="F172" s="55" t="s">
        <v>1036</v>
      </c>
      <c r="G172" s="55" t="s">
        <v>238</v>
      </c>
      <c r="H172" s="6">
        <v>-25000</v>
      </c>
      <c r="I172" s="24">
        <v>45.45454545454545</v>
      </c>
      <c r="K172" s="2">
        <v>550</v>
      </c>
    </row>
    <row r="173" spans="1:11" s="44" customFormat="1" ht="12.75">
      <c r="A173" s="13"/>
      <c r="B173" s="274">
        <v>25000</v>
      </c>
      <c r="C173" s="13"/>
      <c r="D173" s="13"/>
      <c r="E173" s="13" t="s">
        <v>628</v>
      </c>
      <c r="F173" s="20"/>
      <c r="G173" s="20"/>
      <c r="H173" s="40">
        <v>0</v>
      </c>
      <c r="I173" s="43">
        <v>45.45454545454545</v>
      </c>
      <c r="K173" s="2">
        <v>550</v>
      </c>
    </row>
    <row r="174" ht="12.75">
      <c r="K174" s="2">
        <v>550</v>
      </c>
    </row>
    <row r="175" ht="12.75">
      <c r="K175" s="2">
        <v>550</v>
      </c>
    </row>
    <row r="176" spans="1:11" ht="12.75">
      <c r="A176" s="1">
        <v>15</v>
      </c>
      <c r="I176" s="24"/>
      <c r="K176" s="2">
        <v>550</v>
      </c>
    </row>
    <row r="177" spans="1:11" ht="12.75">
      <c r="A177" s="1" t="s">
        <v>2</v>
      </c>
      <c r="I177" s="24"/>
      <c r="K177" s="2">
        <v>550</v>
      </c>
    </row>
    <row r="178" spans="1:11" ht="13.5" thickBot="1">
      <c r="A178" s="1" t="s">
        <v>3</v>
      </c>
      <c r="B178" s="122">
        <v>9785688</v>
      </c>
      <c r="C178" s="95" t="s">
        <v>1037</v>
      </c>
      <c r="H178" s="6">
        <v>0</v>
      </c>
      <c r="I178" s="123">
        <v>17792.16</v>
      </c>
      <c r="K178" s="2">
        <v>550</v>
      </c>
    </row>
    <row r="179" spans="2:11" ht="12.75">
      <c r="B179" s="122"/>
      <c r="C179" s="223"/>
      <c r="I179" s="123"/>
      <c r="K179" s="2"/>
    </row>
    <row r="180" spans="1:11" ht="12.75">
      <c r="A180" s="1" t="s">
        <v>4</v>
      </c>
      <c r="B180" s="117" t="s">
        <v>1050</v>
      </c>
      <c r="C180" s="110" t="s">
        <v>1049</v>
      </c>
      <c r="D180" s="110"/>
      <c r="E180" s="110"/>
      <c r="F180" s="116"/>
      <c r="G180" s="116"/>
      <c r="H180" s="117"/>
      <c r="I180" s="118" t="s">
        <v>1044</v>
      </c>
      <c r="K180" s="2">
        <v>550</v>
      </c>
    </row>
    <row r="181" spans="1:11" ht="12.75">
      <c r="A181" s="1" t="s">
        <v>5</v>
      </c>
      <c r="B181" s="224">
        <v>2352750</v>
      </c>
      <c r="C181" s="225" t="s">
        <v>630</v>
      </c>
      <c r="D181" s="225" t="s">
        <v>631</v>
      </c>
      <c r="E181" s="225" t="s">
        <v>1038</v>
      </c>
      <c r="F181" s="226"/>
      <c r="G181" s="226"/>
      <c r="H181" s="250">
        <v>-2352750</v>
      </c>
      <c r="I181" s="118">
        <v>4277.727272727273</v>
      </c>
      <c r="K181" s="2">
        <v>550</v>
      </c>
    </row>
    <row r="182" spans="1:11" ht="12.75">
      <c r="A182" s="1" t="s">
        <v>6</v>
      </c>
      <c r="B182" s="227">
        <v>253789</v>
      </c>
      <c r="C182" s="228" t="s">
        <v>632</v>
      </c>
      <c r="D182" s="228" t="s">
        <v>631</v>
      </c>
      <c r="E182" s="228" t="s">
        <v>1038</v>
      </c>
      <c r="F182" s="229"/>
      <c r="G182" s="229"/>
      <c r="H182" s="250">
        <v>-2606539</v>
      </c>
      <c r="I182" s="118">
        <v>461.43454545454546</v>
      </c>
      <c r="K182" s="2">
        <v>550</v>
      </c>
    </row>
    <row r="183" spans="2:11" ht="12.75">
      <c r="B183" s="230">
        <v>489200</v>
      </c>
      <c r="C183" s="231" t="s">
        <v>633</v>
      </c>
      <c r="D183" s="231" t="s">
        <v>631</v>
      </c>
      <c r="E183" s="231" t="s">
        <v>1038</v>
      </c>
      <c r="F183" s="232"/>
      <c r="G183" s="232"/>
      <c r="H183" s="250">
        <v>-3095739</v>
      </c>
      <c r="I183" s="118">
        <v>889.4545454545455</v>
      </c>
      <c r="K183" s="2">
        <v>550</v>
      </c>
    </row>
    <row r="184" spans="2:11" ht="12.75">
      <c r="B184" s="233">
        <v>0</v>
      </c>
      <c r="C184" s="234" t="s">
        <v>634</v>
      </c>
      <c r="D184" s="234" t="s">
        <v>635</v>
      </c>
      <c r="E184" s="235" t="s">
        <v>1038</v>
      </c>
      <c r="F184" s="236"/>
      <c r="G184" s="236"/>
      <c r="H184" s="250">
        <v>-3095739</v>
      </c>
      <c r="I184" s="118">
        <v>0</v>
      </c>
      <c r="K184" s="2">
        <v>550</v>
      </c>
    </row>
    <row r="185" spans="1:11" s="129" customFormat="1" ht="12.75">
      <c r="A185" s="127"/>
      <c r="B185" s="237">
        <v>4476145</v>
      </c>
      <c r="C185" s="238" t="s">
        <v>636</v>
      </c>
      <c r="D185" s="238" t="s">
        <v>631</v>
      </c>
      <c r="E185" s="239" t="s">
        <v>1038</v>
      </c>
      <c r="F185" s="240"/>
      <c r="G185" s="240"/>
      <c r="H185" s="250">
        <v>-7571884</v>
      </c>
      <c r="I185" s="118">
        <v>8138.445454545455</v>
      </c>
      <c r="K185" s="2">
        <v>550</v>
      </c>
    </row>
    <row r="186" spans="1:11" s="133" customFormat="1" ht="12.75">
      <c r="A186" s="130"/>
      <c r="B186" s="241">
        <v>581669</v>
      </c>
      <c r="C186" s="242" t="s">
        <v>637</v>
      </c>
      <c r="D186" s="242" t="s">
        <v>631</v>
      </c>
      <c r="E186" s="243" t="s">
        <v>1038</v>
      </c>
      <c r="F186" s="244"/>
      <c r="G186" s="244"/>
      <c r="H186" s="250">
        <v>-8153553</v>
      </c>
      <c r="I186" s="118">
        <v>1057.58</v>
      </c>
      <c r="K186" s="2">
        <v>550</v>
      </c>
    </row>
    <row r="187" spans="1:11" s="133" customFormat="1" ht="12.75">
      <c r="A187" s="130"/>
      <c r="B187" s="245">
        <v>1632135</v>
      </c>
      <c r="C187" s="246" t="s">
        <v>661</v>
      </c>
      <c r="D187" s="246" t="s">
        <v>631</v>
      </c>
      <c r="E187" s="247" t="s">
        <v>1038</v>
      </c>
      <c r="F187" s="244"/>
      <c r="G187" s="244"/>
      <c r="H187" s="250">
        <v>-9785688</v>
      </c>
      <c r="I187" s="118">
        <v>2967.518181818182</v>
      </c>
      <c r="K187" s="2">
        <v>550</v>
      </c>
    </row>
    <row r="188" spans="2:11" ht="12.75">
      <c r="B188" s="248">
        <v>9785688</v>
      </c>
      <c r="C188" s="249" t="s">
        <v>1051</v>
      </c>
      <c r="D188" s="231"/>
      <c r="E188" s="231"/>
      <c r="F188" s="232"/>
      <c r="G188" s="232"/>
      <c r="H188" s="250"/>
      <c r="I188" s="217">
        <v>17792.16</v>
      </c>
      <c r="K188" s="2">
        <v>550</v>
      </c>
    </row>
    <row r="189" spans="1:11" ht="12.75">
      <c r="A189" s="1" t="s">
        <v>7</v>
      </c>
      <c r="I189" s="24"/>
      <c r="K189" s="2">
        <v>550</v>
      </c>
    </row>
    <row r="190" spans="2:11" ht="12.75">
      <c r="B190" s="136">
        <v>-50561</v>
      </c>
      <c r="C190" s="125" t="s">
        <v>630</v>
      </c>
      <c r="D190" s="125" t="s">
        <v>651</v>
      </c>
      <c r="E190" s="125"/>
      <c r="F190" s="126"/>
      <c r="G190" s="126"/>
      <c r="H190" s="6">
        <v>51513</v>
      </c>
      <c r="I190" s="24">
        <v>-95.39444444444445</v>
      </c>
      <c r="K190" s="39">
        <v>540</v>
      </c>
    </row>
    <row r="191" spans="2:11" ht="12.75">
      <c r="B191" s="137">
        <v>-1912771</v>
      </c>
      <c r="C191" s="125" t="s">
        <v>630</v>
      </c>
      <c r="D191" s="125" t="s">
        <v>652</v>
      </c>
      <c r="E191" s="125"/>
      <c r="F191" s="126" t="s">
        <v>638</v>
      </c>
      <c r="G191" s="126" t="s">
        <v>248</v>
      </c>
      <c r="H191" s="6">
        <v>1964284</v>
      </c>
      <c r="I191" s="24">
        <v>-3477.7654545454548</v>
      </c>
      <c r="K191" s="39">
        <v>550</v>
      </c>
    </row>
    <row r="192" spans="2:11" ht="12.75">
      <c r="B192" s="137">
        <v>1152600</v>
      </c>
      <c r="C192" s="125" t="s">
        <v>630</v>
      </c>
      <c r="D192" s="125" t="s">
        <v>653</v>
      </c>
      <c r="E192" s="125"/>
      <c r="F192" s="126"/>
      <c r="G192" s="126"/>
      <c r="H192" s="6">
        <v>811684</v>
      </c>
      <c r="I192" s="24">
        <v>2134.4444444444443</v>
      </c>
      <c r="K192" s="39">
        <v>540</v>
      </c>
    </row>
    <row r="193" spans="2:11" ht="12.75">
      <c r="B193" s="137">
        <v>2352750</v>
      </c>
      <c r="C193" s="125" t="s">
        <v>630</v>
      </c>
      <c r="D193" s="125" t="s">
        <v>655</v>
      </c>
      <c r="E193" s="125"/>
      <c r="F193" s="126"/>
      <c r="G193" s="126"/>
      <c r="H193" s="6">
        <v>-1541066</v>
      </c>
      <c r="I193" s="24">
        <v>4277.727272727273</v>
      </c>
      <c r="K193" s="39">
        <v>550</v>
      </c>
    </row>
    <row r="194" spans="1:11" s="44" customFormat="1" ht="12.75">
      <c r="A194" s="13" t="s">
        <v>8</v>
      </c>
      <c r="B194" s="138">
        <v>1542018</v>
      </c>
      <c r="C194" s="139" t="s">
        <v>630</v>
      </c>
      <c r="D194" s="139" t="s">
        <v>1039</v>
      </c>
      <c r="E194" s="139"/>
      <c r="F194" s="140" t="s">
        <v>638</v>
      </c>
      <c r="G194" s="140"/>
      <c r="H194" s="141">
        <v>0</v>
      </c>
      <c r="I194" s="43">
        <v>2801.938181818182</v>
      </c>
      <c r="K194" s="44">
        <v>550</v>
      </c>
    </row>
    <row r="195" spans="1:11" ht="12.75">
      <c r="A195" s="1" t="s">
        <v>9</v>
      </c>
      <c r="B195" s="136"/>
      <c r="C195" s="142"/>
      <c r="D195" s="142"/>
      <c r="E195" s="142"/>
      <c r="F195" s="143"/>
      <c r="G195" s="143"/>
      <c r="H195" s="45"/>
      <c r="I195" s="24"/>
      <c r="J195" s="17"/>
      <c r="K195" s="2"/>
    </row>
    <row r="196" spans="2:11" ht="12.75">
      <c r="B196" s="144"/>
      <c r="C196" s="145"/>
      <c r="D196" s="145"/>
      <c r="E196" s="145"/>
      <c r="F196" s="146"/>
      <c r="G196" s="146"/>
      <c r="H196" s="45"/>
      <c r="I196" s="50"/>
      <c r="J196" s="17"/>
      <c r="K196" s="39"/>
    </row>
    <row r="197" spans="2:11" ht="12.75">
      <c r="B197" s="144"/>
      <c r="C197" s="145"/>
      <c r="D197" s="145"/>
      <c r="E197" s="145"/>
      <c r="F197" s="146"/>
      <c r="G197" s="146"/>
      <c r="H197" s="45"/>
      <c r="I197" s="50"/>
      <c r="J197" s="17"/>
      <c r="K197" s="39"/>
    </row>
    <row r="198" spans="2:11" ht="12.75">
      <c r="B198" s="147">
        <v>-721288</v>
      </c>
      <c r="C198" s="148" t="s">
        <v>632</v>
      </c>
      <c r="D198" s="148" t="s">
        <v>654</v>
      </c>
      <c r="E198" s="148"/>
      <c r="F198" s="149"/>
      <c r="G198" s="149"/>
      <c r="H198" s="150">
        <v>721288</v>
      </c>
      <c r="I198" s="24">
        <v>-1335.7185185185185</v>
      </c>
      <c r="J198" s="17"/>
      <c r="K198" s="39">
        <v>540</v>
      </c>
    </row>
    <row r="199" spans="2:11" ht="12.75">
      <c r="B199" s="147">
        <v>467500</v>
      </c>
      <c r="C199" s="148" t="s">
        <v>632</v>
      </c>
      <c r="D199" s="148" t="s">
        <v>653</v>
      </c>
      <c r="E199" s="148"/>
      <c r="F199" s="149"/>
      <c r="G199" s="149"/>
      <c r="H199" s="151">
        <v>253788</v>
      </c>
      <c r="I199" s="24">
        <v>865.7407407407408</v>
      </c>
      <c r="J199" s="17"/>
      <c r="K199" s="39">
        <v>540</v>
      </c>
    </row>
    <row r="200" spans="2:11" ht="12.75">
      <c r="B200" s="147">
        <v>253789</v>
      </c>
      <c r="C200" s="148" t="s">
        <v>632</v>
      </c>
      <c r="D200" s="148" t="s">
        <v>655</v>
      </c>
      <c r="E200" s="148"/>
      <c r="F200" s="149"/>
      <c r="G200" s="149"/>
      <c r="H200" s="151">
        <v>-1</v>
      </c>
      <c r="I200" s="24">
        <v>461.43454545454546</v>
      </c>
      <c r="J200" s="17"/>
      <c r="K200" s="39">
        <v>550</v>
      </c>
    </row>
    <row r="201" spans="1:11" s="44" customFormat="1" ht="12.75">
      <c r="A201" s="13"/>
      <c r="B201" s="152">
        <v>1</v>
      </c>
      <c r="C201" s="153" t="s">
        <v>632</v>
      </c>
      <c r="D201" s="153" t="s">
        <v>1039</v>
      </c>
      <c r="E201" s="153"/>
      <c r="F201" s="154"/>
      <c r="G201" s="154"/>
      <c r="H201" s="155">
        <v>0</v>
      </c>
      <c r="I201" s="156">
        <v>0.0018181818181818182</v>
      </c>
      <c r="K201" s="42">
        <v>550</v>
      </c>
    </row>
    <row r="202" spans="1:11" s="17" customFormat="1" ht="12.75">
      <c r="A202" s="14"/>
      <c r="B202" s="147"/>
      <c r="C202" s="148"/>
      <c r="D202" s="148"/>
      <c r="E202" s="148"/>
      <c r="F202" s="149"/>
      <c r="G202" s="149"/>
      <c r="H202" s="151"/>
      <c r="I202" s="157"/>
      <c r="K202" s="2"/>
    </row>
    <row r="203" spans="1:11" s="17" customFormat="1" ht="12.75">
      <c r="A203" s="14"/>
      <c r="B203" s="147"/>
      <c r="C203" s="148"/>
      <c r="D203" s="148"/>
      <c r="E203" s="148"/>
      <c r="F203" s="149"/>
      <c r="G203" s="149"/>
      <c r="H203" s="151">
        <v>0</v>
      </c>
      <c r="I203" s="157"/>
      <c r="K203" s="2"/>
    </row>
    <row r="204" spans="1:11" s="17" customFormat="1" ht="12.75">
      <c r="A204" s="14"/>
      <c r="B204" s="74">
        <v>-1373683</v>
      </c>
      <c r="C204" s="158" t="s">
        <v>639</v>
      </c>
      <c r="D204" s="158" t="s">
        <v>651</v>
      </c>
      <c r="E204" s="158"/>
      <c r="F204" s="159"/>
      <c r="G204" s="159"/>
      <c r="H204" s="150">
        <v>1373683</v>
      </c>
      <c r="I204" s="50">
        <v>-2543.857407407407</v>
      </c>
      <c r="K204" s="39">
        <v>540</v>
      </c>
    </row>
    <row r="205" spans="1:11" s="17" customFormat="1" ht="12.75">
      <c r="A205" s="14"/>
      <c r="B205" s="74">
        <v>883811</v>
      </c>
      <c r="C205" s="158" t="s">
        <v>639</v>
      </c>
      <c r="D205" s="158" t="s">
        <v>653</v>
      </c>
      <c r="E205" s="158"/>
      <c r="F205" s="159"/>
      <c r="G205" s="159"/>
      <c r="H205" s="151">
        <v>489872</v>
      </c>
      <c r="I205" s="50">
        <v>1636.687037037037</v>
      </c>
      <c r="K205" s="39">
        <v>540</v>
      </c>
    </row>
    <row r="206" spans="1:11" s="17" customFormat="1" ht="12.75">
      <c r="A206" s="14"/>
      <c r="B206" s="74">
        <v>489200</v>
      </c>
      <c r="C206" s="158" t="s">
        <v>639</v>
      </c>
      <c r="D206" s="158" t="s">
        <v>655</v>
      </c>
      <c r="E206" s="158"/>
      <c r="F206" s="159"/>
      <c r="G206" s="159"/>
      <c r="H206" s="151">
        <v>672</v>
      </c>
      <c r="I206" s="50">
        <v>889.4545454545455</v>
      </c>
      <c r="K206" s="39">
        <v>550</v>
      </c>
    </row>
    <row r="207" spans="1:11" s="44" customFormat="1" ht="12.75">
      <c r="A207" s="13"/>
      <c r="B207" s="108">
        <v>-672</v>
      </c>
      <c r="C207" s="160" t="s">
        <v>639</v>
      </c>
      <c r="D207" s="160" t="s">
        <v>1039</v>
      </c>
      <c r="E207" s="160"/>
      <c r="F207" s="161"/>
      <c r="G207" s="161"/>
      <c r="H207" s="155"/>
      <c r="I207" s="162">
        <v>-1.221818181818182</v>
      </c>
      <c r="K207" s="42">
        <v>550</v>
      </c>
    </row>
    <row r="208" spans="1:11" s="17" customFormat="1" ht="12.75">
      <c r="A208" s="14"/>
      <c r="B208" s="147"/>
      <c r="C208" s="148"/>
      <c r="D208" s="148"/>
      <c r="E208" s="148"/>
      <c r="F208" s="149"/>
      <c r="G208" s="149"/>
      <c r="H208" s="151"/>
      <c r="I208" s="157"/>
      <c r="K208" s="2"/>
    </row>
    <row r="209" spans="1:11" s="17" customFormat="1" ht="12.75">
      <c r="A209" s="14"/>
      <c r="B209" s="163">
        <v>-118342</v>
      </c>
      <c r="C209" s="164" t="s">
        <v>634</v>
      </c>
      <c r="D209" s="164" t="s">
        <v>651</v>
      </c>
      <c r="E209" s="164"/>
      <c r="F209" s="165"/>
      <c r="G209" s="165"/>
      <c r="H209" s="150">
        <v>118342</v>
      </c>
      <c r="I209" s="24">
        <v>-219.15185185185186</v>
      </c>
      <c r="K209" s="39">
        <v>540</v>
      </c>
    </row>
    <row r="210" spans="1:11" s="17" customFormat="1" ht="12.75">
      <c r="A210" s="14"/>
      <c r="B210" s="163">
        <v>0</v>
      </c>
      <c r="C210" s="164" t="s">
        <v>634</v>
      </c>
      <c r="D210" s="164" t="s">
        <v>653</v>
      </c>
      <c r="E210" s="164"/>
      <c r="F210" s="165"/>
      <c r="G210" s="165"/>
      <c r="H210" s="151">
        <v>118342</v>
      </c>
      <c r="I210" s="24">
        <v>0</v>
      </c>
      <c r="K210" s="39">
        <v>540</v>
      </c>
    </row>
    <row r="211" spans="1:11" s="17" customFormat="1" ht="12.75">
      <c r="A211" s="14"/>
      <c r="B211" s="163">
        <v>0</v>
      </c>
      <c r="C211" s="164" t="s">
        <v>634</v>
      </c>
      <c r="D211" s="164" t="s">
        <v>655</v>
      </c>
      <c r="E211" s="164"/>
      <c r="F211" s="165"/>
      <c r="G211" s="165"/>
      <c r="H211" s="151">
        <v>118342</v>
      </c>
      <c r="I211" s="24">
        <v>0</v>
      </c>
      <c r="K211" s="39">
        <v>550</v>
      </c>
    </row>
    <row r="212" spans="1:11" s="44" customFormat="1" ht="12.75">
      <c r="A212" s="13"/>
      <c r="B212" s="166">
        <v>-118342</v>
      </c>
      <c r="C212" s="167" t="s">
        <v>634</v>
      </c>
      <c r="D212" s="167" t="s">
        <v>1039</v>
      </c>
      <c r="E212" s="167"/>
      <c r="F212" s="168"/>
      <c r="G212" s="168"/>
      <c r="H212" s="169"/>
      <c r="I212" s="43">
        <v>-215.16727272727272</v>
      </c>
      <c r="K212" s="42">
        <v>550</v>
      </c>
    </row>
    <row r="213" spans="1:11" s="17" customFormat="1" ht="12.75">
      <c r="A213" s="14"/>
      <c r="B213" s="163"/>
      <c r="C213" s="164"/>
      <c r="D213" s="164"/>
      <c r="E213" s="164"/>
      <c r="F213" s="165"/>
      <c r="G213" s="165"/>
      <c r="H213" s="170"/>
      <c r="I213" s="50"/>
      <c r="K213" s="39"/>
    </row>
    <row r="214" spans="1:11" s="17" customFormat="1" ht="12.75">
      <c r="A214" s="14"/>
      <c r="B214" s="163"/>
      <c r="C214" s="164"/>
      <c r="D214" s="164"/>
      <c r="E214" s="164"/>
      <c r="F214" s="165"/>
      <c r="G214" s="165"/>
      <c r="H214" s="170"/>
      <c r="I214" s="50"/>
      <c r="K214" s="39"/>
    </row>
    <row r="215" spans="1:11" s="173" customFormat="1" ht="12.75">
      <c r="A215" s="128"/>
      <c r="B215" s="171">
        <v>-215595</v>
      </c>
      <c r="C215" s="128" t="s">
        <v>636</v>
      </c>
      <c r="D215" s="128" t="s">
        <v>651</v>
      </c>
      <c r="E215" s="128"/>
      <c r="F215" s="172"/>
      <c r="G215" s="172"/>
      <c r="H215" s="151">
        <v>215595</v>
      </c>
      <c r="I215" s="50">
        <v>-399.25</v>
      </c>
      <c r="K215" s="174">
        <v>540</v>
      </c>
    </row>
    <row r="216" spans="1:11" s="173" customFormat="1" ht="12.75">
      <c r="A216" s="128"/>
      <c r="B216" s="171">
        <v>-4040000</v>
      </c>
      <c r="C216" s="128" t="s">
        <v>636</v>
      </c>
      <c r="D216" s="128" t="s">
        <v>656</v>
      </c>
      <c r="E216" s="128"/>
      <c r="F216" s="172" t="s">
        <v>640</v>
      </c>
      <c r="G216" s="172"/>
      <c r="H216" s="151">
        <v>4255595</v>
      </c>
      <c r="I216" s="50">
        <v>-7481.481481481482</v>
      </c>
      <c r="K216" s="174">
        <v>540</v>
      </c>
    </row>
    <row r="217" spans="1:11" s="173" customFormat="1" ht="12.75">
      <c r="A217" s="128"/>
      <c r="B217" s="171">
        <v>3650265</v>
      </c>
      <c r="C217" s="128" t="s">
        <v>636</v>
      </c>
      <c r="D217" s="128" t="s">
        <v>653</v>
      </c>
      <c r="E217" s="128"/>
      <c r="F217" s="172"/>
      <c r="G217" s="172"/>
      <c r="H217" s="151">
        <v>605330</v>
      </c>
      <c r="I217" s="50">
        <v>6759.75</v>
      </c>
      <c r="K217" s="174">
        <v>540</v>
      </c>
    </row>
    <row r="218" spans="1:11" s="173" customFormat="1" ht="12.75">
      <c r="A218" s="128"/>
      <c r="B218" s="171">
        <v>-5240000</v>
      </c>
      <c r="C218" s="128" t="s">
        <v>636</v>
      </c>
      <c r="D218" s="128" t="s">
        <v>652</v>
      </c>
      <c r="E218" s="128"/>
      <c r="F218" s="172" t="s">
        <v>640</v>
      </c>
      <c r="G218" s="172"/>
      <c r="H218" s="151">
        <v>5845330</v>
      </c>
      <c r="I218" s="50">
        <v>-9527.272727272728</v>
      </c>
      <c r="K218" s="174">
        <v>550</v>
      </c>
    </row>
    <row r="219" spans="1:11" s="173" customFormat="1" ht="12.75">
      <c r="A219" s="128"/>
      <c r="B219" s="171">
        <v>4476145</v>
      </c>
      <c r="C219" s="128" t="s">
        <v>636</v>
      </c>
      <c r="D219" s="128" t="s">
        <v>655</v>
      </c>
      <c r="E219" s="128"/>
      <c r="F219" s="172"/>
      <c r="G219" s="172"/>
      <c r="H219" s="151">
        <v>1369185</v>
      </c>
      <c r="I219" s="50">
        <v>8138.445454545455</v>
      </c>
      <c r="K219" s="174">
        <v>550</v>
      </c>
    </row>
    <row r="220" spans="1:11" s="177" customFormat="1" ht="12.75">
      <c r="A220" s="175"/>
      <c r="B220" s="94">
        <v>-1369185</v>
      </c>
      <c r="C220" s="175" t="s">
        <v>636</v>
      </c>
      <c r="D220" s="175" t="s">
        <v>1039</v>
      </c>
      <c r="E220" s="175"/>
      <c r="F220" s="176"/>
      <c r="G220" s="176"/>
      <c r="H220" s="155"/>
      <c r="I220" s="43">
        <v>-2489.427272727273</v>
      </c>
      <c r="K220" s="178">
        <v>550</v>
      </c>
    </row>
    <row r="221" spans="1:11" s="173" customFormat="1" ht="12.75">
      <c r="A221" s="128"/>
      <c r="B221" s="171"/>
      <c r="C221" s="128"/>
      <c r="D221" s="128"/>
      <c r="E221" s="128"/>
      <c r="F221" s="172"/>
      <c r="G221" s="172"/>
      <c r="H221" s="179"/>
      <c r="I221" s="180"/>
      <c r="K221" s="174"/>
    </row>
    <row r="222" spans="1:11" s="184" customFormat="1" ht="12.75">
      <c r="A222" s="132"/>
      <c r="B222" s="181"/>
      <c r="C222" s="132"/>
      <c r="D222" s="132"/>
      <c r="E222" s="132"/>
      <c r="F222" s="182"/>
      <c r="G222" s="182"/>
      <c r="H222" s="150"/>
      <c r="I222" s="183"/>
      <c r="K222" s="185"/>
    </row>
    <row r="223" spans="1:11" s="184" customFormat="1" ht="12.75">
      <c r="A223" s="132"/>
      <c r="B223" s="181"/>
      <c r="C223" s="132"/>
      <c r="D223" s="132"/>
      <c r="E223" s="132"/>
      <c r="F223" s="182"/>
      <c r="G223" s="182"/>
      <c r="H223" s="150">
        <v>0</v>
      </c>
      <c r="I223" s="186">
        <v>0</v>
      </c>
      <c r="K223" s="187">
        <v>540</v>
      </c>
    </row>
    <row r="224" spans="1:11" s="184" customFormat="1" ht="12.75">
      <c r="A224" s="132"/>
      <c r="B224" s="181">
        <v>-854737</v>
      </c>
      <c r="C224" s="132" t="s">
        <v>637</v>
      </c>
      <c r="D224" s="132" t="s">
        <v>651</v>
      </c>
      <c r="E224" s="132"/>
      <c r="F224" s="182"/>
      <c r="G224" s="182"/>
      <c r="H224" s="150">
        <v>854737</v>
      </c>
      <c r="I224" s="186">
        <v>-1582.8462962962963</v>
      </c>
      <c r="K224" s="185">
        <v>540</v>
      </c>
    </row>
    <row r="225" spans="1:11" s="184" customFormat="1" ht="12.75">
      <c r="A225" s="132"/>
      <c r="B225" s="181">
        <v>0</v>
      </c>
      <c r="C225" s="132" t="s">
        <v>637</v>
      </c>
      <c r="D225" s="132" t="s">
        <v>653</v>
      </c>
      <c r="E225" s="132"/>
      <c r="F225" s="182"/>
      <c r="G225" s="182"/>
      <c r="H225" s="150">
        <v>854737</v>
      </c>
      <c r="I225" s="186">
        <v>0</v>
      </c>
      <c r="K225" s="185">
        <v>540</v>
      </c>
    </row>
    <row r="226" spans="1:11" s="184" customFormat="1" ht="12.75">
      <c r="A226" s="132"/>
      <c r="B226" s="181">
        <v>581669</v>
      </c>
      <c r="C226" s="132" t="s">
        <v>637</v>
      </c>
      <c r="D226" s="132" t="s">
        <v>655</v>
      </c>
      <c r="E226" s="132"/>
      <c r="F226" s="182"/>
      <c r="G226" s="182"/>
      <c r="H226" s="150">
        <v>273068</v>
      </c>
      <c r="I226" s="186">
        <v>1057.58</v>
      </c>
      <c r="K226" s="185">
        <v>550</v>
      </c>
    </row>
    <row r="227" spans="1:11" s="193" customFormat="1" ht="12.75">
      <c r="A227" s="188"/>
      <c r="B227" s="189">
        <v>-273068</v>
      </c>
      <c r="C227" s="188" t="s">
        <v>637</v>
      </c>
      <c r="D227" s="188" t="s">
        <v>1039</v>
      </c>
      <c r="E227" s="188"/>
      <c r="F227" s="190"/>
      <c r="G227" s="190"/>
      <c r="H227" s="191"/>
      <c r="I227" s="192">
        <v>-496.48727272727274</v>
      </c>
      <c r="K227" s="194">
        <v>550</v>
      </c>
    </row>
    <row r="228" spans="1:11" s="184" customFormat="1" ht="12.75">
      <c r="A228" s="132"/>
      <c r="B228" s="181"/>
      <c r="C228" s="132"/>
      <c r="D228" s="132"/>
      <c r="E228" s="132"/>
      <c r="F228" s="182"/>
      <c r="G228" s="182"/>
      <c r="H228" s="150"/>
      <c r="I228" s="183"/>
      <c r="K228" s="185"/>
    </row>
    <row r="229" spans="1:11" s="184" customFormat="1" ht="12.75">
      <c r="A229" s="132"/>
      <c r="B229" s="181"/>
      <c r="C229" s="132"/>
      <c r="D229" s="132"/>
      <c r="E229" s="132"/>
      <c r="F229" s="182"/>
      <c r="G229" s="182"/>
      <c r="H229" s="150"/>
      <c r="I229" s="183"/>
      <c r="K229" s="185"/>
    </row>
    <row r="230" spans="1:11" s="198" customFormat="1" ht="12.75">
      <c r="A230" s="134"/>
      <c r="B230" s="195">
        <v>-13553085</v>
      </c>
      <c r="C230" s="134" t="s">
        <v>661</v>
      </c>
      <c r="D230" s="134" t="s">
        <v>658</v>
      </c>
      <c r="E230" s="134"/>
      <c r="F230" s="93" t="s">
        <v>625</v>
      </c>
      <c r="G230" s="93" t="s">
        <v>657</v>
      </c>
      <c r="H230" s="196">
        <v>13553085</v>
      </c>
      <c r="I230" s="197">
        <v>-25098.305555555555</v>
      </c>
      <c r="K230" s="199">
        <v>540</v>
      </c>
    </row>
    <row r="231" spans="1:11" s="198" customFormat="1" ht="12.75">
      <c r="A231" s="134"/>
      <c r="B231" s="195">
        <v>460805</v>
      </c>
      <c r="C231" s="134" t="s">
        <v>661</v>
      </c>
      <c r="D231" s="134" t="s">
        <v>653</v>
      </c>
      <c r="E231" s="134"/>
      <c r="F231" s="93"/>
      <c r="G231" s="93"/>
      <c r="H231" s="196">
        <v>13092280</v>
      </c>
      <c r="I231" s="197">
        <v>853.3425925925926</v>
      </c>
      <c r="K231" s="199">
        <v>540</v>
      </c>
    </row>
    <row r="232" spans="1:11" s="198" customFormat="1" ht="12.75">
      <c r="A232" s="134"/>
      <c r="B232" s="195">
        <v>1632135</v>
      </c>
      <c r="C232" s="134" t="s">
        <v>661</v>
      </c>
      <c r="D232" s="134" t="s">
        <v>655</v>
      </c>
      <c r="E232" s="134"/>
      <c r="F232" s="93"/>
      <c r="G232" s="93"/>
      <c r="H232" s="196">
        <v>11460145</v>
      </c>
      <c r="I232" s="197">
        <v>2967.518181818182</v>
      </c>
      <c r="K232" s="199">
        <v>550</v>
      </c>
    </row>
    <row r="233" spans="1:11" s="205" customFormat="1" ht="12.75">
      <c r="A233" s="200"/>
      <c r="B233" s="201">
        <v>-11460145</v>
      </c>
      <c r="C233" s="200" t="s">
        <v>661</v>
      </c>
      <c r="D233" s="200" t="s">
        <v>1039</v>
      </c>
      <c r="E233" s="200"/>
      <c r="F233" s="202"/>
      <c r="G233" s="202"/>
      <c r="H233" s="203"/>
      <c r="I233" s="204">
        <v>-20836.627272727274</v>
      </c>
      <c r="K233" s="206">
        <v>550</v>
      </c>
    </row>
    <row r="234" spans="1:11" s="184" customFormat="1" ht="12.75">
      <c r="A234" s="132"/>
      <c r="B234" s="181"/>
      <c r="C234" s="132"/>
      <c r="D234" s="132"/>
      <c r="E234" s="132"/>
      <c r="F234" s="182"/>
      <c r="G234" s="182"/>
      <c r="H234" s="150"/>
      <c r="I234" s="183"/>
      <c r="K234" s="185"/>
    </row>
    <row r="235" spans="1:11" s="173" customFormat="1" ht="12.75">
      <c r="A235" s="128"/>
      <c r="B235" s="171"/>
      <c r="C235" s="128"/>
      <c r="D235" s="128"/>
      <c r="E235" s="128"/>
      <c r="F235" s="172"/>
      <c r="G235" s="172"/>
      <c r="H235" s="151"/>
      <c r="I235" s="50"/>
      <c r="K235" s="174"/>
    </row>
    <row r="236" spans="1:11" s="173" customFormat="1" ht="12.75">
      <c r="A236" s="128"/>
      <c r="B236" s="171"/>
      <c r="C236" s="128"/>
      <c r="D236" s="128"/>
      <c r="E236" s="128"/>
      <c r="F236" s="172"/>
      <c r="G236" s="172"/>
      <c r="H236" s="151"/>
      <c r="I236" s="50"/>
      <c r="K236" s="174"/>
    </row>
    <row r="237" spans="2:11" ht="12.75">
      <c r="B237" s="147"/>
      <c r="C237" s="148"/>
      <c r="D237" s="148"/>
      <c r="E237" s="148"/>
      <c r="F237" s="149"/>
      <c r="G237" s="149"/>
      <c r="H237" s="45">
        <v>0</v>
      </c>
      <c r="I237" s="50"/>
      <c r="J237" s="17"/>
      <c r="K237" s="2">
        <v>550</v>
      </c>
    </row>
    <row r="238" spans="1:11" ht="13.5" thickBot="1">
      <c r="A238" s="1" t="s">
        <v>10</v>
      </c>
      <c r="B238" s="281">
        <v>525000</v>
      </c>
      <c r="C238" s="95" t="s">
        <v>641</v>
      </c>
      <c r="D238" s="95"/>
      <c r="E238" s="95"/>
      <c r="F238" s="97"/>
      <c r="G238" s="97"/>
      <c r="H238" s="96">
        <v>-525000</v>
      </c>
      <c r="I238" s="24">
        <v>954.5454545454545</v>
      </c>
      <c r="J238" s="99"/>
      <c r="K238" s="2">
        <v>550</v>
      </c>
    </row>
    <row r="239" spans="1:11" ht="12.75">
      <c r="A239" s="1" t="s">
        <v>11</v>
      </c>
      <c r="B239" s="103"/>
      <c r="H239" s="6">
        <v>0</v>
      </c>
      <c r="I239" s="24">
        <v>0</v>
      </c>
      <c r="K239" s="2">
        <v>550</v>
      </c>
    </row>
    <row r="240" spans="1:11" ht="12.75">
      <c r="A240" s="1" t="s">
        <v>12</v>
      </c>
      <c r="B240" s="103">
        <v>525000</v>
      </c>
      <c r="C240" s="1" t="s">
        <v>642</v>
      </c>
      <c r="D240" s="1" t="s">
        <v>643</v>
      </c>
      <c r="F240" s="29" t="s">
        <v>617</v>
      </c>
      <c r="G240" s="29" t="s">
        <v>95</v>
      </c>
      <c r="H240" s="6">
        <v>-525000</v>
      </c>
      <c r="I240" s="24">
        <v>954.5454545454545</v>
      </c>
      <c r="K240" s="2">
        <v>550</v>
      </c>
    </row>
    <row r="241" spans="1:11" ht="12.75">
      <c r="A241" s="1" t="s">
        <v>13</v>
      </c>
      <c r="B241" s="79">
        <v>525000</v>
      </c>
      <c r="C241" s="13"/>
      <c r="D241" s="13" t="s">
        <v>643</v>
      </c>
      <c r="E241" s="13"/>
      <c r="F241" s="20"/>
      <c r="G241" s="20"/>
      <c r="H241" s="40">
        <v>0</v>
      </c>
      <c r="I241" s="43">
        <v>954.5454545454545</v>
      </c>
      <c r="J241" s="44"/>
      <c r="K241" s="2">
        <v>550</v>
      </c>
    </row>
    <row r="242" spans="1:11" ht="12.75">
      <c r="A242" s="1" t="s">
        <v>14</v>
      </c>
      <c r="H242" s="6">
        <v>0</v>
      </c>
      <c r="I242" s="24">
        <v>0</v>
      </c>
      <c r="K242" s="2">
        <v>550</v>
      </c>
    </row>
    <row r="243" spans="1:11" ht="12.75">
      <c r="A243" s="1" t="s">
        <v>15</v>
      </c>
      <c r="H243" s="6">
        <v>0</v>
      </c>
      <c r="I243" s="24">
        <v>0</v>
      </c>
      <c r="K243" s="2">
        <v>550</v>
      </c>
    </row>
    <row r="244" spans="1:11" ht="12.75">
      <c r="A244" s="1" t="s">
        <v>644</v>
      </c>
      <c r="H244" s="6">
        <v>0</v>
      </c>
      <c r="I244" s="24">
        <v>0</v>
      </c>
      <c r="K244" s="2">
        <v>550</v>
      </c>
    </row>
    <row r="245" spans="1:11" ht="12.75">
      <c r="A245" s="1" t="s">
        <v>645</v>
      </c>
      <c r="C245" s="208" t="s">
        <v>660</v>
      </c>
      <c r="H245" s="6">
        <v>0</v>
      </c>
      <c r="I245" s="24">
        <v>0</v>
      </c>
      <c r="K245" s="2">
        <v>550</v>
      </c>
    </row>
    <row r="246" spans="1:11" s="210" customFormat="1" ht="12.75">
      <c r="A246" s="135"/>
      <c r="B246" s="83"/>
      <c r="C246" s="134"/>
      <c r="D246" s="134"/>
      <c r="E246" s="134" t="s">
        <v>646</v>
      </c>
      <c r="F246" s="93"/>
      <c r="G246" s="93"/>
      <c r="H246" s="83"/>
      <c r="I246" s="209"/>
      <c r="J246" s="198"/>
      <c r="K246" s="199"/>
    </row>
    <row r="247" spans="1:11" s="210" customFormat="1" ht="12.75">
      <c r="A247" s="135"/>
      <c r="B247" s="196">
        <v>-13630025</v>
      </c>
      <c r="C247" s="83" t="s">
        <v>647</v>
      </c>
      <c r="D247" s="134"/>
      <c r="E247" s="134" t="s">
        <v>659</v>
      </c>
      <c r="F247" s="93"/>
      <c r="G247" s="93" t="s">
        <v>626</v>
      </c>
      <c r="H247" s="83"/>
      <c r="I247" s="211">
        <v>-25000</v>
      </c>
      <c r="J247" s="198"/>
      <c r="K247" s="199">
        <v>545.201</v>
      </c>
    </row>
    <row r="248" spans="1:11" s="210" customFormat="1" ht="12.75">
      <c r="A248" s="135"/>
      <c r="B248" s="83">
        <v>66940</v>
      </c>
      <c r="C248" s="134" t="s">
        <v>648</v>
      </c>
      <c r="D248" s="134"/>
      <c r="E248" s="134"/>
      <c r="F248" s="93"/>
      <c r="G248" s="93" t="s">
        <v>626</v>
      </c>
      <c r="H248" s="83"/>
      <c r="I248" s="212">
        <v>122.78040575861013</v>
      </c>
      <c r="J248" s="198"/>
      <c r="K248" s="199">
        <v>545.201</v>
      </c>
    </row>
    <row r="249" spans="1:11" s="210" customFormat="1" ht="12.75">
      <c r="A249" s="135"/>
      <c r="B249" s="83">
        <v>10000</v>
      </c>
      <c r="C249" s="134" t="s">
        <v>649</v>
      </c>
      <c r="D249" s="134"/>
      <c r="E249" s="134"/>
      <c r="F249" s="93"/>
      <c r="G249" s="93" t="s">
        <v>626</v>
      </c>
      <c r="H249" s="83"/>
      <c r="I249" s="212">
        <v>18.341859240903812</v>
      </c>
      <c r="J249" s="198"/>
      <c r="K249" s="199">
        <v>545.201</v>
      </c>
    </row>
    <row r="250" spans="1:11" s="210" customFormat="1" ht="12.75">
      <c r="A250" s="135"/>
      <c r="B250" s="213">
        <v>-13553085</v>
      </c>
      <c r="C250" s="214" t="s">
        <v>650</v>
      </c>
      <c r="D250" s="134"/>
      <c r="E250" s="134"/>
      <c r="F250" s="93"/>
      <c r="G250" s="93" t="s">
        <v>657</v>
      </c>
      <c r="H250" s="83"/>
      <c r="I250" s="215">
        <v>-25098.305555555555</v>
      </c>
      <c r="J250" s="198"/>
      <c r="K250" s="199">
        <v>540</v>
      </c>
    </row>
    <row r="251" spans="1:9" s="210" customFormat="1" ht="12.75">
      <c r="A251" s="135"/>
      <c r="B251" s="103"/>
      <c r="C251" s="135"/>
      <c r="D251" s="135"/>
      <c r="E251" s="135"/>
      <c r="F251" s="100"/>
      <c r="G251" s="100"/>
      <c r="H251" s="103"/>
      <c r="I251" s="216"/>
    </row>
    <row r="252" ht="12.75">
      <c r="K252" s="2">
        <v>550</v>
      </c>
    </row>
    <row r="253" ht="12.75">
      <c r="K253" s="2">
        <v>550</v>
      </c>
    </row>
    <row r="254" ht="12.75">
      <c r="K254" s="2">
        <v>550</v>
      </c>
    </row>
    <row r="255" ht="12.75">
      <c r="K255" s="2">
        <v>550</v>
      </c>
    </row>
    <row r="256" ht="12.75">
      <c r="K256" s="2">
        <v>550</v>
      </c>
    </row>
    <row r="257" ht="12.75">
      <c r="K257" s="2">
        <v>550</v>
      </c>
    </row>
    <row r="258" ht="12.75">
      <c r="K258" s="2">
        <v>550</v>
      </c>
    </row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18"/>
  <sheetViews>
    <sheetView tabSelected="1" workbookViewId="0" topLeftCell="A1">
      <pane ySplit="5" topLeftCell="BM1829" activePane="bottomLeft" state="frozen"/>
      <selection pane="topLeft" activeCell="A1" sqref="A1"/>
      <selection pane="bottomLeft" activeCell="G1840" sqref="G1840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9" customWidth="1"/>
    <col min="7" max="7" width="6.8515625" style="29" customWidth="1"/>
    <col min="8" max="8" width="10.140625" style="6" customWidth="1"/>
    <col min="9" max="9" width="8.28125" style="5" customWidth="1"/>
    <col min="10" max="10" width="18.28125" style="0" customWidth="1"/>
    <col min="11" max="11" width="9.8515625" style="0" customWidth="1"/>
    <col min="12" max="16384" width="9.8515625" style="0" hidden="1" customWidth="1"/>
  </cols>
  <sheetData>
    <row r="1" spans="1:9" ht="15.75" customHeight="1">
      <c r="A1" s="19" t="s">
        <v>24</v>
      </c>
      <c r="B1" s="10"/>
      <c r="C1" s="11"/>
      <c r="D1" s="11"/>
      <c r="E1" s="12"/>
      <c r="F1" s="11"/>
      <c r="G1" s="11"/>
      <c r="H1" s="10"/>
      <c r="I1" s="4"/>
    </row>
    <row r="2" spans="1:9" ht="17.25" customHeight="1">
      <c r="A2" s="13"/>
      <c r="B2" s="286" t="s">
        <v>26</v>
      </c>
      <c r="C2" s="286"/>
      <c r="D2" s="286"/>
      <c r="E2" s="286"/>
      <c r="F2" s="286"/>
      <c r="G2" s="286"/>
      <c r="H2" s="286"/>
      <c r="I2" s="23"/>
    </row>
    <row r="3" spans="1:9" s="17" customFormat="1" ht="18" customHeight="1">
      <c r="A3" s="14"/>
      <c r="B3" s="15"/>
      <c r="C3" s="15"/>
      <c r="D3" s="15"/>
      <c r="E3" s="15"/>
      <c r="F3" s="15"/>
      <c r="G3" s="15"/>
      <c r="H3" s="15"/>
      <c r="I3" s="16"/>
    </row>
    <row r="4" spans="1:9" ht="15" customHeight="1">
      <c r="A4" s="13"/>
      <c r="B4" s="21" t="s">
        <v>16</v>
      </c>
      <c r="C4" s="20" t="s">
        <v>22</v>
      </c>
      <c r="D4" s="20" t="s">
        <v>17</v>
      </c>
      <c r="E4" s="20" t="s">
        <v>23</v>
      </c>
      <c r="F4" s="20" t="s">
        <v>18</v>
      </c>
      <c r="G4" s="18" t="s">
        <v>20</v>
      </c>
      <c r="H4" s="21" t="s">
        <v>19</v>
      </c>
      <c r="I4" s="22" t="s">
        <v>21</v>
      </c>
    </row>
    <row r="5" spans="1:11" ht="18.75" customHeight="1">
      <c r="A5" s="25"/>
      <c r="B5" s="25" t="s">
        <v>25</v>
      </c>
      <c r="C5" s="25"/>
      <c r="D5" s="25"/>
      <c r="E5" s="25"/>
      <c r="F5" s="30"/>
      <c r="G5" s="28"/>
      <c r="H5" s="26">
        <v>0</v>
      </c>
      <c r="I5" s="27">
        <v>550</v>
      </c>
      <c r="K5" s="2">
        <v>550</v>
      </c>
    </row>
    <row r="6" spans="9:11" ht="12.75">
      <c r="I6" s="24"/>
      <c r="K6" s="2"/>
    </row>
    <row r="7" spans="9:11" ht="12.75">
      <c r="I7" s="24"/>
      <c r="K7" s="2"/>
    </row>
    <row r="8" spans="9:11" ht="12.75">
      <c r="I8" s="24"/>
      <c r="K8" s="2"/>
    </row>
    <row r="9" spans="9:11" ht="12.75">
      <c r="I9" s="24"/>
      <c r="K9" s="2"/>
    </row>
    <row r="10" spans="1:11" ht="12.75">
      <c r="A10" s="105"/>
      <c r="B10" s="111" t="s">
        <v>1043</v>
      </c>
      <c r="C10" s="113"/>
      <c r="D10" s="113" t="s">
        <v>1042</v>
      </c>
      <c r="E10" s="113" t="s">
        <v>1045</v>
      </c>
      <c r="F10" s="218"/>
      <c r="G10" s="219"/>
      <c r="H10" s="120"/>
      <c r="I10" s="220" t="s">
        <v>1044</v>
      </c>
      <c r="J10" s="267"/>
      <c r="K10" s="267"/>
    </row>
    <row r="11" spans="1:12" s="119" customFormat="1" ht="12.75">
      <c r="A11" s="105"/>
      <c r="B11" s="111">
        <f>+B24</f>
        <v>2908874</v>
      </c>
      <c r="C11" s="112"/>
      <c r="D11" s="113" t="s">
        <v>27</v>
      </c>
      <c r="E11" s="114" t="s">
        <v>1040</v>
      </c>
      <c r="F11" s="115"/>
      <c r="G11" s="116"/>
      <c r="H11" s="117">
        <f>H10-B11</f>
        <v>-2908874</v>
      </c>
      <c r="I11" s="221">
        <f>+B11/K11</f>
        <v>5288.861818181818</v>
      </c>
      <c r="J11" s="2"/>
      <c r="K11" s="2">
        <v>550</v>
      </c>
      <c r="L11" s="266"/>
    </row>
    <row r="12" spans="1:12" s="119" customFormat="1" ht="12.75">
      <c r="A12" s="105"/>
      <c r="B12" s="111">
        <f>+B1003</f>
        <v>1814585</v>
      </c>
      <c r="C12" s="112"/>
      <c r="D12" s="113" t="s">
        <v>478</v>
      </c>
      <c r="E12" s="114" t="s">
        <v>1041</v>
      </c>
      <c r="F12" s="115"/>
      <c r="G12" s="116"/>
      <c r="H12" s="117">
        <f aca="true" t="shared" si="0" ref="H12:H18">H11-B12</f>
        <v>-4723459</v>
      </c>
      <c r="I12" s="221">
        <f aca="true" t="shared" si="1" ref="I12:I19">+B12/K12</f>
        <v>3299.2454545454543</v>
      </c>
      <c r="J12" s="2"/>
      <c r="K12" s="2">
        <v>550</v>
      </c>
      <c r="L12" s="266"/>
    </row>
    <row r="13" spans="1:12" s="119" customFormat="1" ht="12.75">
      <c r="A13" s="105"/>
      <c r="B13" s="111">
        <f>+B1152</f>
        <v>2007425</v>
      </c>
      <c r="C13" s="112"/>
      <c r="D13" s="113" t="s">
        <v>484</v>
      </c>
      <c r="E13" s="114" t="s">
        <v>1052</v>
      </c>
      <c r="F13" s="115"/>
      <c r="G13" s="116"/>
      <c r="H13" s="117">
        <f t="shared" si="0"/>
        <v>-6730884</v>
      </c>
      <c r="I13" s="221">
        <f t="shared" si="1"/>
        <v>3649.8636363636365</v>
      </c>
      <c r="J13" s="2"/>
      <c r="K13" s="2">
        <v>550</v>
      </c>
      <c r="L13" s="266"/>
    </row>
    <row r="14" spans="1:12" s="119" customFormat="1" ht="12.75">
      <c r="A14" s="105"/>
      <c r="B14" s="111">
        <f>+B1395</f>
        <v>788720</v>
      </c>
      <c r="C14" s="112"/>
      <c r="D14" s="113" t="s">
        <v>528</v>
      </c>
      <c r="E14" s="114" t="s">
        <v>1053</v>
      </c>
      <c r="F14" s="115"/>
      <c r="G14" s="116"/>
      <c r="H14" s="117">
        <f t="shared" si="0"/>
        <v>-7519604</v>
      </c>
      <c r="I14" s="221">
        <f t="shared" si="1"/>
        <v>1434.0363636363636</v>
      </c>
      <c r="J14" s="2"/>
      <c r="K14" s="2">
        <v>550</v>
      </c>
      <c r="L14" s="266"/>
    </row>
    <row r="15" spans="1:12" s="119" customFormat="1" ht="12.75">
      <c r="A15" s="105"/>
      <c r="B15" s="111">
        <f>+B1573</f>
        <v>131333</v>
      </c>
      <c r="C15" s="112"/>
      <c r="D15" s="113" t="s">
        <v>931</v>
      </c>
      <c r="E15" s="114" t="s">
        <v>1047</v>
      </c>
      <c r="F15" s="115"/>
      <c r="G15" s="116"/>
      <c r="H15" s="117">
        <f t="shared" si="0"/>
        <v>-7650937</v>
      </c>
      <c r="I15" s="221">
        <f t="shared" si="1"/>
        <v>238.78727272727272</v>
      </c>
      <c r="J15" s="2"/>
      <c r="K15" s="2">
        <v>550</v>
      </c>
      <c r="L15" s="266"/>
    </row>
    <row r="16" spans="1:12" s="119" customFormat="1" ht="12.75">
      <c r="A16" s="105"/>
      <c r="B16" s="111">
        <f>+B1591</f>
        <v>1593150</v>
      </c>
      <c r="C16" s="112"/>
      <c r="D16" s="113" t="s">
        <v>556</v>
      </c>
      <c r="E16" s="112" t="s">
        <v>1046</v>
      </c>
      <c r="F16" s="115"/>
      <c r="G16" s="116"/>
      <c r="H16" s="117">
        <f t="shared" si="0"/>
        <v>-9244087</v>
      </c>
      <c r="I16" s="221">
        <f t="shared" si="1"/>
        <v>2896.6363636363635</v>
      </c>
      <c r="J16" s="2"/>
      <c r="K16" s="2">
        <v>550</v>
      </c>
      <c r="L16" s="266"/>
    </row>
    <row r="17" spans="1:12" s="119" customFormat="1" ht="12.75">
      <c r="A17" s="105"/>
      <c r="B17" s="111">
        <f>+B1688</f>
        <v>516601</v>
      </c>
      <c r="C17" s="112"/>
      <c r="D17" s="113" t="s">
        <v>578</v>
      </c>
      <c r="E17" s="112"/>
      <c r="F17" s="115"/>
      <c r="G17" s="116"/>
      <c r="H17" s="117">
        <f t="shared" si="0"/>
        <v>-9760688</v>
      </c>
      <c r="I17" s="221">
        <f t="shared" si="1"/>
        <v>939.2745454545454</v>
      </c>
      <c r="J17" s="2"/>
      <c r="K17" s="2">
        <v>550</v>
      </c>
      <c r="L17" s="266"/>
    </row>
    <row r="18" spans="1:12" s="119" customFormat="1" ht="12.75">
      <c r="A18" s="105"/>
      <c r="B18" s="111">
        <f>+B1830</f>
        <v>25000</v>
      </c>
      <c r="C18" s="112"/>
      <c r="D18" s="113" t="s">
        <v>629</v>
      </c>
      <c r="E18" s="112"/>
      <c r="F18" s="115"/>
      <c r="G18" s="116"/>
      <c r="H18" s="117">
        <f t="shared" si="0"/>
        <v>-9785688</v>
      </c>
      <c r="I18" s="221">
        <f t="shared" si="1"/>
        <v>45.45454545454545</v>
      </c>
      <c r="J18" s="2"/>
      <c r="K18" s="2">
        <v>550</v>
      </c>
      <c r="L18" s="266"/>
    </row>
    <row r="19" spans="1:12" s="119" customFormat="1" ht="12.75">
      <c r="A19" s="105"/>
      <c r="B19" s="120">
        <f>SUM(B11:B18)</f>
        <v>9785688</v>
      </c>
      <c r="C19" s="121" t="s">
        <v>1048</v>
      </c>
      <c r="D19" s="110"/>
      <c r="E19" s="110"/>
      <c r="F19" s="116"/>
      <c r="G19" s="116"/>
      <c r="H19" s="117">
        <v>0</v>
      </c>
      <c r="I19" s="222">
        <f t="shared" si="1"/>
        <v>17792.16</v>
      </c>
      <c r="J19" s="2"/>
      <c r="K19" s="2">
        <v>550</v>
      </c>
      <c r="L19" s="266"/>
    </row>
    <row r="20" spans="9:11" ht="12.75">
      <c r="I20" s="24"/>
      <c r="K20" s="2"/>
    </row>
    <row r="21" spans="9:11" ht="12.75">
      <c r="I21" s="24"/>
      <c r="K21" s="2"/>
    </row>
    <row r="22" spans="9:11" ht="12.75">
      <c r="I22" s="24"/>
      <c r="K22" s="2"/>
    </row>
    <row r="23" spans="4:11" ht="12.75">
      <c r="D23" s="14"/>
      <c r="I23" s="24"/>
      <c r="K23" s="2"/>
    </row>
    <row r="24" spans="1:11" s="38" customFormat="1" ht="13.5" thickBot="1">
      <c r="A24" s="31"/>
      <c r="B24" s="32">
        <f>+B27+B84+B126+B205+B282+B402+B485+B547+B633+B697+B749+B796+B859+B916+B988+B992</f>
        <v>2908874</v>
      </c>
      <c r="C24" s="31"/>
      <c r="D24" s="33" t="s">
        <v>27</v>
      </c>
      <c r="E24" s="31"/>
      <c r="F24" s="34"/>
      <c r="G24" s="35"/>
      <c r="H24" s="36">
        <f>H23-B24</f>
        <v>-2908874</v>
      </c>
      <c r="I24" s="37">
        <f aca="true" t="shared" si="2" ref="I24:I81">+B24/K24</f>
        <v>5288.861818181818</v>
      </c>
      <c r="K24" s="2">
        <v>550</v>
      </c>
    </row>
    <row r="25" spans="4:11" ht="12.75">
      <c r="D25" s="14"/>
      <c r="H25" s="6">
        <v>0</v>
      </c>
      <c r="I25" s="24">
        <f t="shared" si="2"/>
        <v>0</v>
      </c>
      <c r="K25" s="2">
        <v>550</v>
      </c>
    </row>
    <row r="26" spans="4:11" ht="12.75">
      <c r="D26" s="14"/>
      <c r="F26" s="29" t="s">
        <v>28</v>
      </c>
      <c r="H26" s="6">
        <f>H25-B26</f>
        <v>0</v>
      </c>
      <c r="I26" s="24">
        <f t="shared" si="2"/>
        <v>0</v>
      </c>
      <c r="K26" s="2">
        <v>550</v>
      </c>
    </row>
    <row r="27" spans="1:11" s="44" customFormat="1" ht="12.75">
      <c r="A27" s="13"/>
      <c r="B27" s="58">
        <f>+B34+B39+B48+B55+B62+B69+B74+B79</f>
        <v>51700</v>
      </c>
      <c r="C27" s="41" t="s">
        <v>29</v>
      </c>
      <c r="D27" s="42" t="s">
        <v>30</v>
      </c>
      <c r="E27" s="41" t="s">
        <v>31</v>
      </c>
      <c r="F27" s="20"/>
      <c r="G27" s="20"/>
      <c r="H27" s="40">
        <f>H26-B27</f>
        <v>-51700</v>
      </c>
      <c r="I27" s="43">
        <f t="shared" si="2"/>
        <v>94</v>
      </c>
      <c r="K27" s="2">
        <v>550</v>
      </c>
    </row>
    <row r="28" spans="2:11" ht="12.75">
      <c r="B28" s="9"/>
      <c r="D28" s="14"/>
      <c r="H28" s="6">
        <v>0</v>
      </c>
      <c r="I28" s="24">
        <f t="shared" si="2"/>
        <v>0</v>
      </c>
      <c r="K28" s="2">
        <v>550</v>
      </c>
    </row>
    <row r="29" spans="2:11" ht="12.75">
      <c r="B29" s="74"/>
      <c r="D29" s="14"/>
      <c r="G29" s="46"/>
      <c r="H29" s="6">
        <f>H28-B29</f>
        <v>0</v>
      </c>
      <c r="I29" s="24">
        <f t="shared" si="2"/>
        <v>0</v>
      </c>
      <c r="K29" s="2">
        <v>550</v>
      </c>
    </row>
    <row r="30" spans="2:11" ht="12.75">
      <c r="B30" s="103">
        <v>2500</v>
      </c>
      <c r="C30" s="47" t="s">
        <v>0</v>
      </c>
      <c r="D30" s="1" t="s">
        <v>32</v>
      </c>
      <c r="E30" s="1" t="s">
        <v>33</v>
      </c>
      <c r="F30" s="46" t="s">
        <v>34</v>
      </c>
      <c r="G30" s="29" t="s">
        <v>35</v>
      </c>
      <c r="H30" s="6">
        <f>H29-B30</f>
        <v>-2500</v>
      </c>
      <c r="I30" s="24">
        <f t="shared" si="2"/>
        <v>4.545454545454546</v>
      </c>
      <c r="K30" s="2">
        <v>550</v>
      </c>
    </row>
    <row r="31" spans="2:11" ht="12.75">
      <c r="B31" s="103">
        <v>2500</v>
      </c>
      <c r="C31" s="47" t="s">
        <v>0</v>
      </c>
      <c r="D31" s="1" t="s">
        <v>32</v>
      </c>
      <c r="E31" s="1" t="s">
        <v>33</v>
      </c>
      <c r="F31" s="46" t="s">
        <v>36</v>
      </c>
      <c r="G31" s="29" t="s">
        <v>37</v>
      </c>
      <c r="H31" s="6">
        <f>H30-B31</f>
        <v>-5000</v>
      </c>
      <c r="I31" s="24">
        <f t="shared" si="2"/>
        <v>4.545454545454546</v>
      </c>
      <c r="K31" s="2">
        <v>550</v>
      </c>
    </row>
    <row r="32" spans="2:11" ht="12.75">
      <c r="B32" s="103">
        <v>2500</v>
      </c>
      <c r="C32" s="47" t="s">
        <v>0</v>
      </c>
      <c r="D32" s="1" t="s">
        <v>32</v>
      </c>
      <c r="E32" s="1" t="s">
        <v>33</v>
      </c>
      <c r="F32" s="46" t="s">
        <v>38</v>
      </c>
      <c r="G32" s="29" t="s">
        <v>39</v>
      </c>
      <c r="H32" s="6">
        <f>H31-B32</f>
        <v>-7500</v>
      </c>
      <c r="I32" s="24">
        <f t="shared" si="2"/>
        <v>4.545454545454546</v>
      </c>
      <c r="K32" s="2">
        <v>550</v>
      </c>
    </row>
    <row r="33" spans="1:11" s="17" customFormat="1" ht="12.75">
      <c r="A33" s="14"/>
      <c r="B33" s="103">
        <v>5000</v>
      </c>
      <c r="C33" s="48" t="s">
        <v>0</v>
      </c>
      <c r="D33" s="48" t="s">
        <v>32</v>
      </c>
      <c r="E33" s="48" t="s">
        <v>33</v>
      </c>
      <c r="F33" s="49" t="s">
        <v>40</v>
      </c>
      <c r="G33" s="29" t="s">
        <v>41</v>
      </c>
      <c r="H33" s="6">
        <f>H32-B33</f>
        <v>-12500</v>
      </c>
      <c r="I33" s="50">
        <f t="shared" si="2"/>
        <v>9.090909090909092</v>
      </c>
      <c r="K33" s="2">
        <v>550</v>
      </c>
    </row>
    <row r="34" spans="1:11" s="44" customFormat="1" ht="12.75">
      <c r="A34" s="13"/>
      <c r="B34" s="79">
        <f>SUM(B30:B33)</f>
        <v>12500</v>
      </c>
      <c r="C34" s="13" t="s">
        <v>0</v>
      </c>
      <c r="D34" s="13"/>
      <c r="E34" s="13"/>
      <c r="F34" s="20"/>
      <c r="G34" s="20"/>
      <c r="H34" s="40">
        <v>0</v>
      </c>
      <c r="I34" s="43">
        <f t="shared" si="2"/>
        <v>22.727272727272727</v>
      </c>
      <c r="K34" s="2">
        <v>550</v>
      </c>
    </row>
    <row r="35" spans="2:11" ht="12.75">
      <c r="B35" s="9"/>
      <c r="H35" s="6">
        <f>H34-B35</f>
        <v>0</v>
      </c>
      <c r="I35" s="24">
        <f t="shared" si="2"/>
        <v>0</v>
      </c>
      <c r="K35" s="2">
        <v>550</v>
      </c>
    </row>
    <row r="36" spans="2:11" ht="12.75">
      <c r="B36" s="9"/>
      <c r="H36" s="6">
        <f>H35-B36</f>
        <v>0</v>
      </c>
      <c r="I36" s="24">
        <f t="shared" si="2"/>
        <v>0</v>
      </c>
      <c r="K36" s="2">
        <v>550</v>
      </c>
    </row>
    <row r="37" spans="2:12" ht="12.75">
      <c r="B37" s="74">
        <v>4700</v>
      </c>
      <c r="C37" s="1" t="s">
        <v>42</v>
      </c>
      <c r="D37" s="14" t="s">
        <v>32</v>
      </c>
      <c r="E37" s="51" t="s">
        <v>43</v>
      </c>
      <c r="F37" s="46" t="s">
        <v>44</v>
      </c>
      <c r="G37" s="46" t="s">
        <v>35</v>
      </c>
      <c r="H37" s="6">
        <f>H36-B37</f>
        <v>-4700</v>
      </c>
      <c r="I37" s="24">
        <f t="shared" si="2"/>
        <v>8.545454545454545</v>
      </c>
      <c r="J37" s="52"/>
      <c r="K37" s="2">
        <v>550</v>
      </c>
      <c r="L37" s="53">
        <v>500</v>
      </c>
    </row>
    <row r="38" spans="2:11" ht="12.75">
      <c r="B38" s="9">
        <v>5000</v>
      </c>
      <c r="C38" s="1" t="s">
        <v>45</v>
      </c>
      <c r="D38" s="14" t="s">
        <v>32</v>
      </c>
      <c r="E38" s="1" t="s">
        <v>43</v>
      </c>
      <c r="F38" s="46" t="s">
        <v>46</v>
      </c>
      <c r="G38" s="29" t="s">
        <v>47</v>
      </c>
      <c r="H38" s="6">
        <f aca="true" t="shared" si="3" ref="H38:H81">H37-B38</f>
        <v>-9700</v>
      </c>
      <c r="I38" s="24">
        <f t="shared" si="2"/>
        <v>9.090909090909092</v>
      </c>
      <c r="K38" s="2">
        <v>550</v>
      </c>
    </row>
    <row r="39" spans="1:11" s="44" customFormat="1" ht="12.75">
      <c r="A39" s="13"/>
      <c r="B39" s="108">
        <f>SUM(B37:B38)</f>
        <v>9700</v>
      </c>
      <c r="C39" s="13" t="s">
        <v>48</v>
      </c>
      <c r="D39" s="13"/>
      <c r="E39" s="13"/>
      <c r="F39" s="20"/>
      <c r="G39" s="20"/>
      <c r="H39" s="40">
        <v>0</v>
      </c>
      <c r="I39" s="43">
        <f t="shared" si="2"/>
        <v>17.636363636363637</v>
      </c>
      <c r="K39" s="2">
        <v>550</v>
      </c>
    </row>
    <row r="40" spans="2:11" ht="12.75">
      <c r="B40" s="9"/>
      <c r="H40" s="6">
        <f t="shared" si="3"/>
        <v>0</v>
      </c>
      <c r="I40" s="24">
        <f t="shared" si="2"/>
        <v>0</v>
      </c>
      <c r="K40" s="2">
        <v>550</v>
      </c>
    </row>
    <row r="41" spans="2:11" ht="12.75">
      <c r="B41" s="9"/>
      <c r="F41" s="49"/>
      <c r="H41" s="6">
        <f t="shared" si="3"/>
        <v>0</v>
      </c>
      <c r="I41" s="24">
        <f t="shared" si="2"/>
        <v>0</v>
      </c>
      <c r="K41" s="2">
        <v>550</v>
      </c>
    </row>
    <row r="42" spans="2:11" ht="12.75">
      <c r="B42" s="9"/>
      <c r="F42" s="49"/>
      <c r="H42" s="6">
        <f t="shared" si="3"/>
        <v>0</v>
      </c>
      <c r="I42" s="24">
        <f t="shared" si="2"/>
        <v>0</v>
      </c>
      <c r="K42" s="2">
        <v>550</v>
      </c>
    </row>
    <row r="43" spans="2:11" ht="12.75">
      <c r="B43" s="74">
        <v>1000</v>
      </c>
      <c r="C43" s="14" t="s">
        <v>49</v>
      </c>
      <c r="D43" s="14" t="s">
        <v>32</v>
      </c>
      <c r="E43" s="14" t="s">
        <v>50</v>
      </c>
      <c r="F43" s="46" t="s">
        <v>46</v>
      </c>
      <c r="G43" s="46" t="s">
        <v>35</v>
      </c>
      <c r="H43" s="6">
        <f t="shared" si="3"/>
        <v>-1000</v>
      </c>
      <c r="I43" s="24">
        <f t="shared" si="2"/>
        <v>1.8181818181818181</v>
      </c>
      <c r="K43" s="2">
        <v>550</v>
      </c>
    </row>
    <row r="44" spans="2:11" ht="12.75">
      <c r="B44" s="9">
        <v>400</v>
      </c>
      <c r="C44" s="1" t="s">
        <v>49</v>
      </c>
      <c r="D44" s="14" t="s">
        <v>32</v>
      </c>
      <c r="E44" s="1" t="s">
        <v>50</v>
      </c>
      <c r="F44" s="46" t="s">
        <v>46</v>
      </c>
      <c r="G44" s="29" t="s">
        <v>51</v>
      </c>
      <c r="H44" s="6">
        <f t="shared" si="3"/>
        <v>-1400</v>
      </c>
      <c r="I44" s="24">
        <f t="shared" si="2"/>
        <v>0.7272727272727273</v>
      </c>
      <c r="K44" s="2">
        <v>550</v>
      </c>
    </row>
    <row r="45" spans="2:11" ht="12.75">
      <c r="B45" s="9">
        <v>400</v>
      </c>
      <c r="C45" s="1" t="s">
        <v>49</v>
      </c>
      <c r="D45" s="14" t="s">
        <v>32</v>
      </c>
      <c r="E45" s="1" t="s">
        <v>50</v>
      </c>
      <c r="F45" s="46" t="s">
        <v>46</v>
      </c>
      <c r="G45" s="29" t="s">
        <v>41</v>
      </c>
      <c r="H45" s="6">
        <f t="shared" si="3"/>
        <v>-1800</v>
      </c>
      <c r="I45" s="24">
        <f t="shared" si="2"/>
        <v>0.7272727272727273</v>
      </c>
      <c r="K45" s="2">
        <v>550</v>
      </c>
    </row>
    <row r="46" spans="2:11" ht="12.75">
      <c r="B46" s="9">
        <v>600</v>
      </c>
      <c r="C46" s="1" t="s">
        <v>49</v>
      </c>
      <c r="D46" s="14" t="s">
        <v>32</v>
      </c>
      <c r="E46" s="1" t="s">
        <v>50</v>
      </c>
      <c r="F46" s="46" t="s">
        <v>46</v>
      </c>
      <c r="G46" s="29" t="s">
        <v>47</v>
      </c>
      <c r="H46" s="6">
        <f t="shared" si="3"/>
        <v>-2400</v>
      </c>
      <c r="I46" s="24">
        <f t="shared" si="2"/>
        <v>1.0909090909090908</v>
      </c>
      <c r="K46" s="2">
        <v>550</v>
      </c>
    </row>
    <row r="47" spans="2:11" ht="12.75">
      <c r="B47" s="9">
        <v>600</v>
      </c>
      <c r="C47" s="1" t="s">
        <v>49</v>
      </c>
      <c r="D47" s="14" t="s">
        <v>32</v>
      </c>
      <c r="E47" s="1" t="s">
        <v>50</v>
      </c>
      <c r="F47" s="46" t="s">
        <v>46</v>
      </c>
      <c r="G47" s="29" t="s">
        <v>39</v>
      </c>
      <c r="H47" s="6">
        <f t="shared" si="3"/>
        <v>-3000</v>
      </c>
      <c r="I47" s="24">
        <f t="shared" si="2"/>
        <v>1.0909090909090908</v>
      </c>
      <c r="K47" s="2">
        <v>550</v>
      </c>
    </row>
    <row r="48" spans="1:11" s="44" customFormat="1" ht="12.75">
      <c r="A48" s="13"/>
      <c r="B48" s="108">
        <f>SUM(B43:B47)</f>
        <v>3000</v>
      </c>
      <c r="C48" s="13"/>
      <c r="D48" s="13"/>
      <c r="E48" s="13" t="s">
        <v>50</v>
      </c>
      <c r="F48" s="20"/>
      <c r="G48" s="20"/>
      <c r="H48" s="40">
        <v>0</v>
      </c>
      <c r="I48" s="43">
        <f t="shared" si="2"/>
        <v>5.454545454545454</v>
      </c>
      <c r="K48" s="2">
        <v>550</v>
      </c>
    </row>
    <row r="49" spans="2:11" ht="12.75">
      <c r="B49" s="9"/>
      <c r="H49" s="6">
        <f t="shared" si="3"/>
        <v>0</v>
      </c>
      <c r="I49" s="24">
        <f t="shared" si="2"/>
        <v>0</v>
      </c>
      <c r="K49" s="2">
        <v>550</v>
      </c>
    </row>
    <row r="50" spans="2:11" ht="12.75">
      <c r="B50" s="9"/>
      <c r="H50" s="6">
        <f t="shared" si="3"/>
        <v>0</v>
      </c>
      <c r="I50" s="24">
        <f t="shared" si="2"/>
        <v>0</v>
      </c>
      <c r="K50" s="2">
        <v>550</v>
      </c>
    </row>
    <row r="51" spans="2:11" ht="12.75">
      <c r="B51" s="9"/>
      <c r="H51" s="6">
        <f t="shared" si="3"/>
        <v>0</v>
      </c>
      <c r="I51" s="24">
        <f t="shared" si="2"/>
        <v>0</v>
      </c>
      <c r="K51" s="2">
        <v>550</v>
      </c>
    </row>
    <row r="52" spans="2:11" ht="12.75">
      <c r="B52" s="9">
        <v>3000</v>
      </c>
      <c r="C52" s="14" t="s">
        <v>52</v>
      </c>
      <c r="D52" s="14" t="s">
        <v>32</v>
      </c>
      <c r="E52" s="1" t="s">
        <v>43</v>
      </c>
      <c r="F52" s="46" t="s">
        <v>53</v>
      </c>
      <c r="G52" s="29" t="s">
        <v>35</v>
      </c>
      <c r="H52" s="6">
        <f t="shared" si="3"/>
        <v>-3000</v>
      </c>
      <c r="I52" s="24">
        <f t="shared" si="2"/>
        <v>5.454545454545454</v>
      </c>
      <c r="K52" s="2">
        <v>550</v>
      </c>
    </row>
    <row r="53" spans="2:11" ht="12.75">
      <c r="B53" s="9">
        <v>3000</v>
      </c>
      <c r="C53" s="1" t="s">
        <v>52</v>
      </c>
      <c r="D53" s="14" t="s">
        <v>32</v>
      </c>
      <c r="E53" s="1" t="s">
        <v>43</v>
      </c>
      <c r="F53" s="46" t="s">
        <v>54</v>
      </c>
      <c r="G53" s="29" t="s">
        <v>55</v>
      </c>
      <c r="H53" s="6">
        <f t="shared" si="3"/>
        <v>-6000</v>
      </c>
      <c r="I53" s="24">
        <f t="shared" si="2"/>
        <v>5.454545454545454</v>
      </c>
      <c r="K53" s="2">
        <v>550</v>
      </c>
    </row>
    <row r="54" spans="2:11" ht="12.75">
      <c r="B54" s="9">
        <v>3000</v>
      </c>
      <c r="C54" s="1" t="s">
        <v>52</v>
      </c>
      <c r="D54" s="14" t="s">
        <v>32</v>
      </c>
      <c r="E54" s="1" t="s">
        <v>43</v>
      </c>
      <c r="F54" s="46" t="s">
        <v>56</v>
      </c>
      <c r="G54" s="29" t="s">
        <v>41</v>
      </c>
      <c r="H54" s="6">
        <f t="shared" si="3"/>
        <v>-9000</v>
      </c>
      <c r="I54" s="24">
        <f t="shared" si="2"/>
        <v>5.454545454545454</v>
      </c>
      <c r="K54" s="2">
        <v>550</v>
      </c>
    </row>
    <row r="55" spans="1:11" s="44" customFormat="1" ht="12.75">
      <c r="A55" s="13"/>
      <c r="B55" s="108">
        <f>SUM(B52:B54)</f>
        <v>9000</v>
      </c>
      <c r="C55" s="13" t="s">
        <v>52</v>
      </c>
      <c r="D55" s="13"/>
      <c r="E55" s="13"/>
      <c r="F55" s="20"/>
      <c r="G55" s="20"/>
      <c r="H55" s="40">
        <v>0</v>
      </c>
      <c r="I55" s="43">
        <f t="shared" si="2"/>
        <v>16.363636363636363</v>
      </c>
      <c r="K55" s="2">
        <v>550</v>
      </c>
    </row>
    <row r="56" spans="2:11" ht="12.75">
      <c r="B56" s="9"/>
      <c r="H56" s="6">
        <f t="shared" si="3"/>
        <v>0</v>
      </c>
      <c r="I56" s="24">
        <f t="shared" si="2"/>
        <v>0</v>
      </c>
      <c r="K56" s="2">
        <v>550</v>
      </c>
    </row>
    <row r="57" spans="2:11" ht="12.75">
      <c r="B57" s="9"/>
      <c r="H57" s="6">
        <f t="shared" si="3"/>
        <v>0</v>
      </c>
      <c r="I57" s="24">
        <f t="shared" si="2"/>
        <v>0</v>
      </c>
      <c r="K57" s="2">
        <v>550</v>
      </c>
    </row>
    <row r="58" spans="2:11" ht="12.75">
      <c r="B58" s="74">
        <v>2000</v>
      </c>
      <c r="C58" s="14" t="s">
        <v>57</v>
      </c>
      <c r="D58" s="14" t="s">
        <v>32</v>
      </c>
      <c r="E58" s="51" t="s">
        <v>43</v>
      </c>
      <c r="F58" s="46" t="s">
        <v>46</v>
      </c>
      <c r="G58" s="55" t="s">
        <v>35</v>
      </c>
      <c r="H58" s="6">
        <f t="shared" si="3"/>
        <v>-2000</v>
      </c>
      <c r="I58" s="24">
        <f t="shared" si="2"/>
        <v>3.6363636363636362</v>
      </c>
      <c r="K58" s="2">
        <v>550</v>
      </c>
    </row>
    <row r="59" spans="2:11" ht="12.75">
      <c r="B59" s="9">
        <v>2000</v>
      </c>
      <c r="C59" s="1" t="s">
        <v>57</v>
      </c>
      <c r="D59" s="14" t="s">
        <v>32</v>
      </c>
      <c r="E59" s="1" t="s">
        <v>43</v>
      </c>
      <c r="F59" s="46" t="s">
        <v>46</v>
      </c>
      <c r="G59" s="29" t="s">
        <v>51</v>
      </c>
      <c r="H59" s="6">
        <f t="shared" si="3"/>
        <v>-4000</v>
      </c>
      <c r="I59" s="24">
        <f t="shared" si="2"/>
        <v>3.6363636363636362</v>
      </c>
      <c r="K59" s="2">
        <v>550</v>
      </c>
    </row>
    <row r="60" spans="2:11" ht="12.75">
      <c r="B60" s="9">
        <v>2000</v>
      </c>
      <c r="C60" s="1" t="s">
        <v>57</v>
      </c>
      <c r="D60" s="14" t="s">
        <v>32</v>
      </c>
      <c r="E60" s="1" t="s">
        <v>43</v>
      </c>
      <c r="F60" s="46" t="s">
        <v>46</v>
      </c>
      <c r="G60" s="29" t="s">
        <v>41</v>
      </c>
      <c r="H60" s="6">
        <f t="shared" si="3"/>
        <v>-6000</v>
      </c>
      <c r="I60" s="24">
        <f t="shared" si="2"/>
        <v>3.6363636363636362</v>
      </c>
      <c r="K60" s="2">
        <v>550</v>
      </c>
    </row>
    <row r="61" spans="2:11" ht="12.75">
      <c r="B61" s="9">
        <v>2000</v>
      </c>
      <c r="C61" s="1" t="s">
        <v>57</v>
      </c>
      <c r="D61" s="14" t="s">
        <v>32</v>
      </c>
      <c r="E61" s="1" t="s">
        <v>43</v>
      </c>
      <c r="F61" s="46" t="s">
        <v>46</v>
      </c>
      <c r="G61" s="29" t="s">
        <v>47</v>
      </c>
      <c r="H61" s="6">
        <f t="shared" si="3"/>
        <v>-8000</v>
      </c>
      <c r="I61" s="24">
        <f t="shared" si="2"/>
        <v>3.6363636363636362</v>
      </c>
      <c r="K61" s="2">
        <v>550</v>
      </c>
    </row>
    <row r="62" spans="1:11" s="44" customFormat="1" ht="12.75">
      <c r="A62" s="13"/>
      <c r="B62" s="108">
        <f>SUM(B58:B61)</f>
        <v>8000</v>
      </c>
      <c r="C62" s="13" t="s">
        <v>57</v>
      </c>
      <c r="D62" s="13"/>
      <c r="E62" s="13"/>
      <c r="F62" s="20"/>
      <c r="G62" s="20"/>
      <c r="H62" s="40">
        <v>0</v>
      </c>
      <c r="I62" s="43">
        <f t="shared" si="2"/>
        <v>14.545454545454545</v>
      </c>
      <c r="K62" s="2">
        <v>550</v>
      </c>
    </row>
    <row r="63" spans="2:11" ht="12.75">
      <c r="B63" s="9"/>
      <c r="H63" s="6">
        <f t="shared" si="3"/>
        <v>0</v>
      </c>
      <c r="I63" s="24">
        <f t="shared" si="2"/>
        <v>0</v>
      </c>
      <c r="K63" s="2">
        <v>550</v>
      </c>
    </row>
    <row r="64" spans="2:11" ht="12.75">
      <c r="B64" s="9"/>
      <c r="H64" s="6">
        <f t="shared" si="3"/>
        <v>0</v>
      </c>
      <c r="I64" s="24">
        <f t="shared" si="2"/>
        <v>0</v>
      </c>
      <c r="K64" s="2">
        <v>550</v>
      </c>
    </row>
    <row r="65" spans="2:11" ht="12.75">
      <c r="B65" s="9"/>
      <c r="H65" s="6">
        <f t="shared" si="3"/>
        <v>0</v>
      </c>
      <c r="I65" s="24">
        <f t="shared" si="2"/>
        <v>0</v>
      </c>
      <c r="K65" s="2">
        <v>550</v>
      </c>
    </row>
    <row r="66" spans="2:11" ht="12.75">
      <c r="B66" s="269">
        <v>250</v>
      </c>
      <c r="C66" s="48" t="s">
        <v>58</v>
      </c>
      <c r="D66" s="14" t="s">
        <v>32</v>
      </c>
      <c r="E66" s="48" t="s">
        <v>59</v>
      </c>
      <c r="F66" s="46" t="s">
        <v>46</v>
      </c>
      <c r="G66" s="49" t="s">
        <v>51</v>
      </c>
      <c r="H66" s="6">
        <f t="shared" si="3"/>
        <v>-250</v>
      </c>
      <c r="I66" s="24">
        <f t="shared" si="2"/>
        <v>0.45454545454545453</v>
      </c>
      <c r="K66" s="2">
        <v>550</v>
      </c>
    </row>
    <row r="67" spans="2:11" ht="12.75">
      <c r="B67" s="74">
        <v>2000</v>
      </c>
      <c r="C67" s="14" t="s">
        <v>60</v>
      </c>
      <c r="D67" s="14" t="s">
        <v>32</v>
      </c>
      <c r="E67" s="14" t="s">
        <v>59</v>
      </c>
      <c r="F67" s="46" t="s">
        <v>46</v>
      </c>
      <c r="G67" s="49" t="s">
        <v>41</v>
      </c>
      <c r="H67" s="6">
        <f t="shared" si="3"/>
        <v>-2250</v>
      </c>
      <c r="I67" s="24">
        <f t="shared" si="2"/>
        <v>3.6363636363636362</v>
      </c>
      <c r="K67" s="2">
        <v>550</v>
      </c>
    </row>
    <row r="68" spans="2:11" ht="12.75">
      <c r="B68" s="74">
        <v>3000</v>
      </c>
      <c r="C68" s="14" t="s">
        <v>60</v>
      </c>
      <c r="D68" s="14" t="s">
        <v>32</v>
      </c>
      <c r="E68" s="14" t="s">
        <v>59</v>
      </c>
      <c r="F68" s="46" t="s">
        <v>46</v>
      </c>
      <c r="G68" s="49" t="s">
        <v>47</v>
      </c>
      <c r="H68" s="6">
        <f t="shared" si="3"/>
        <v>-5250</v>
      </c>
      <c r="I68" s="24">
        <f t="shared" si="2"/>
        <v>5.454545454545454</v>
      </c>
      <c r="K68" s="2">
        <v>550</v>
      </c>
    </row>
    <row r="69" spans="1:11" s="44" customFormat="1" ht="12.75">
      <c r="A69" s="13"/>
      <c r="B69" s="108">
        <f>SUM(B66:B68)</f>
        <v>5250</v>
      </c>
      <c r="C69" s="13"/>
      <c r="D69" s="13"/>
      <c r="E69" s="13" t="s">
        <v>59</v>
      </c>
      <c r="F69" s="20"/>
      <c r="G69" s="20"/>
      <c r="H69" s="40">
        <v>0</v>
      </c>
      <c r="I69" s="43">
        <f t="shared" si="2"/>
        <v>9.545454545454545</v>
      </c>
      <c r="K69" s="2">
        <v>550</v>
      </c>
    </row>
    <row r="70" spans="2:11" ht="12.75">
      <c r="B70" s="9"/>
      <c r="H70" s="6">
        <f t="shared" si="3"/>
        <v>0</v>
      </c>
      <c r="I70" s="24">
        <f t="shared" si="2"/>
        <v>0</v>
      </c>
      <c r="K70" s="2">
        <v>550</v>
      </c>
    </row>
    <row r="71" spans="2:11" ht="12.75">
      <c r="B71" s="9"/>
      <c r="H71" s="6">
        <f t="shared" si="3"/>
        <v>0</v>
      </c>
      <c r="I71" s="24">
        <f t="shared" si="2"/>
        <v>0</v>
      </c>
      <c r="K71" s="2">
        <v>550</v>
      </c>
    </row>
    <row r="72" spans="2:11" ht="12.75">
      <c r="B72" s="74">
        <v>2000</v>
      </c>
      <c r="C72" s="14" t="s">
        <v>61</v>
      </c>
      <c r="D72" s="14" t="s">
        <v>32</v>
      </c>
      <c r="E72" s="14" t="s">
        <v>62</v>
      </c>
      <c r="F72" s="46" t="s">
        <v>46</v>
      </c>
      <c r="G72" s="49" t="s">
        <v>35</v>
      </c>
      <c r="H72" s="6">
        <f t="shared" si="3"/>
        <v>-2000</v>
      </c>
      <c r="I72" s="24">
        <f t="shared" si="2"/>
        <v>3.6363636363636362</v>
      </c>
      <c r="K72" s="2">
        <v>550</v>
      </c>
    </row>
    <row r="73" spans="2:11" ht="12.75">
      <c r="B73" s="74">
        <v>250</v>
      </c>
      <c r="C73" s="14" t="s">
        <v>63</v>
      </c>
      <c r="D73" s="14" t="s">
        <v>32</v>
      </c>
      <c r="E73" s="14" t="s">
        <v>62</v>
      </c>
      <c r="F73" s="46" t="s">
        <v>46</v>
      </c>
      <c r="G73" s="49" t="s">
        <v>35</v>
      </c>
      <c r="H73" s="6">
        <f t="shared" si="3"/>
        <v>-2250</v>
      </c>
      <c r="I73" s="24">
        <f t="shared" si="2"/>
        <v>0.45454545454545453</v>
      </c>
      <c r="K73" s="2">
        <v>550</v>
      </c>
    </row>
    <row r="74" spans="1:11" s="44" customFormat="1" ht="12.75">
      <c r="A74" s="13"/>
      <c r="B74" s="108">
        <f>SUM(B72:B73)</f>
        <v>2250</v>
      </c>
      <c r="C74" s="13"/>
      <c r="D74" s="13"/>
      <c r="E74" s="13" t="s">
        <v>62</v>
      </c>
      <c r="F74" s="20"/>
      <c r="G74" s="20"/>
      <c r="H74" s="40">
        <v>0</v>
      </c>
      <c r="I74" s="43">
        <f t="shared" si="2"/>
        <v>4.090909090909091</v>
      </c>
      <c r="K74" s="2">
        <v>550</v>
      </c>
    </row>
    <row r="75" spans="2:11" ht="12.75">
      <c r="B75" s="9"/>
      <c r="H75" s="6">
        <f t="shared" si="3"/>
        <v>0</v>
      </c>
      <c r="I75" s="24">
        <f t="shared" si="2"/>
        <v>0</v>
      </c>
      <c r="K75" s="2">
        <v>550</v>
      </c>
    </row>
    <row r="76" spans="2:11" ht="12.75">
      <c r="B76" s="9"/>
      <c r="H76" s="6">
        <f t="shared" si="3"/>
        <v>0</v>
      </c>
      <c r="I76" s="24">
        <f t="shared" si="2"/>
        <v>0</v>
      </c>
      <c r="K76" s="2">
        <v>550</v>
      </c>
    </row>
    <row r="77" spans="2:11" ht="12.75">
      <c r="B77" s="9">
        <v>800</v>
      </c>
      <c r="C77" s="1" t="s">
        <v>64</v>
      </c>
      <c r="D77" s="14" t="s">
        <v>32</v>
      </c>
      <c r="E77" s="1" t="s">
        <v>65</v>
      </c>
      <c r="F77" s="46" t="s">
        <v>66</v>
      </c>
      <c r="G77" s="29" t="s">
        <v>39</v>
      </c>
      <c r="H77" s="6">
        <f t="shared" si="3"/>
        <v>-800</v>
      </c>
      <c r="I77" s="24">
        <f t="shared" si="2"/>
        <v>1.4545454545454546</v>
      </c>
      <c r="K77" s="2">
        <v>550</v>
      </c>
    </row>
    <row r="78" spans="2:11" ht="12.75">
      <c r="B78" s="9">
        <v>1200</v>
      </c>
      <c r="C78" s="1" t="s">
        <v>67</v>
      </c>
      <c r="D78" s="14" t="s">
        <v>32</v>
      </c>
      <c r="E78" s="1" t="s">
        <v>65</v>
      </c>
      <c r="F78" s="46" t="s">
        <v>66</v>
      </c>
      <c r="G78" s="29" t="s">
        <v>39</v>
      </c>
      <c r="H78" s="6">
        <f t="shared" si="3"/>
        <v>-2000</v>
      </c>
      <c r="I78" s="24">
        <f t="shared" si="2"/>
        <v>2.1818181818181817</v>
      </c>
      <c r="K78" s="2">
        <v>550</v>
      </c>
    </row>
    <row r="79" spans="1:11" s="44" customFormat="1" ht="12.75">
      <c r="A79" s="13"/>
      <c r="B79" s="108">
        <f>SUM(B77:B78)</f>
        <v>2000</v>
      </c>
      <c r="C79" s="13"/>
      <c r="D79" s="13"/>
      <c r="E79" s="13" t="s">
        <v>65</v>
      </c>
      <c r="F79" s="20"/>
      <c r="G79" s="20"/>
      <c r="H79" s="40">
        <v>0</v>
      </c>
      <c r="I79" s="43">
        <f t="shared" si="2"/>
        <v>3.6363636363636362</v>
      </c>
      <c r="K79" s="2">
        <v>550</v>
      </c>
    </row>
    <row r="80" spans="2:11" ht="12.75">
      <c r="B80" s="9"/>
      <c r="H80" s="6">
        <f t="shared" si="3"/>
        <v>0</v>
      </c>
      <c r="I80" s="24">
        <f t="shared" si="2"/>
        <v>0</v>
      </c>
      <c r="K80" s="2">
        <v>550</v>
      </c>
    </row>
    <row r="81" spans="2:11" ht="12.75">
      <c r="B81" s="9"/>
      <c r="H81" s="6">
        <f t="shared" si="3"/>
        <v>0</v>
      </c>
      <c r="I81" s="24">
        <f t="shared" si="2"/>
        <v>0</v>
      </c>
      <c r="K81" s="2">
        <v>550</v>
      </c>
    </row>
    <row r="82" spans="2:11" ht="12.75">
      <c r="B82" s="9"/>
      <c r="H82" s="6">
        <f>H81-B82</f>
        <v>0</v>
      </c>
      <c r="I82" s="24">
        <f aca="true" t="shared" si="4" ref="I82:I145">+B82/K82</f>
        <v>0</v>
      </c>
      <c r="K82" s="2">
        <v>550</v>
      </c>
    </row>
    <row r="83" spans="2:11" ht="12.75">
      <c r="B83" s="9"/>
      <c r="F83" s="29" t="s">
        <v>28</v>
      </c>
      <c r="H83" s="6">
        <f>H82-B83</f>
        <v>0</v>
      </c>
      <c r="I83" s="24">
        <f t="shared" si="4"/>
        <v>0</v>
      </c>
      <c r="K83" s="2">
        <v>550</v>
      </c>
    </row>
    <row r="84" spans="1:11" s="44" customFormat="1" ht="12.75">
      <c r="A84" s="13"/>
      <c r="B84" s="79">
        <f>+B90+B96+B103+B108+B114+B120</f>
        <v>29100</v>
      </c>
      <c r="C84" s="41" t="s">
        <v>68</v>
      </c>
      <c r="D84" s="42" t="s">
        <v>69</v>
      </c>
      <c r="E84" s="41" t="s">
        <v>31</v>
      </c>
      <c r="F84" s="20"/>
      <c r="G84" s="20"/>
      <c r="H84" s="40">
        <v>0</v>
      </c>
      <c r="I84" s="43">
        <f t="shared" si="4"/>
        <v>52.90909090909091</v>
      </c>
      <c r="K84" s="2">
        <v>550</v>
      </c>
    </row>
    <row r="85" spans="2:11" ht="12.75">
      <c r="B85" s="103"/>
      <c r="H85" s="6">
        <f>H84-B85</f>
        <v>0</v>
      </c>
      <c r="I85" s="24">
        <f t="shared" si="4"/>
        <v>0</v>
      </c>
      <c r="K85" s="2">
        <v>550</v>
      </c>
    </row>
    <row r="86" spans="2:11" ht="12.75">
      <c r="B86" s="103"/>
      <c r="H86" s="6">
        <f>H85-B86</f>
        <v>0</v>
      </c>
      <c r="I86" s="24">
        <f t="shared" si="4"/>
        <v>0</v>
      </c>
      <c r="K86" s="2">
        <v>550</v>
      </c>
    </row>
    <row r="87" spans="2:11" ht="12.75">
      <c r="B87" s="103">
        <v>2500</v>
      </c>
      <c r="C87" s="47" t="s">
        <v>0</v>
      </c>
      <c r="D87" s="1" t="s">
        <v>32</v>
      </c>
      <c r="E87" s="1" t="s">
        <v>33</v>
      </c>
      <c r="F87" s="46" t="s">
        <v>70</v>
      </c>
      <c r="G87" s="29" t="s">
        <v>71</v>
      </c>
      <c r="H87" s="6">
        <f>H86-B87</f>
        <v>-2500</v>
      </c>
      <c r="I87" s="24">
        <f t="shared" si="4"/>
        <v>4.545454545454546</v>
      </c>
      <c r="K87" s="2">
        <v>550</v>
      </c>
    </row>
    <row r="88" spans="2:11" ht="12.75">
      <c r="B88" s="103">
        <v>2500</v>
      </c>
      <c r="C88" s="47" t="s">
        <v>0</v>
      </c>
      <c r="D88" s="1" t="s">
        <v>32</v>
      </c>
      <c r="E88" s="1" t="s">
        <v>33</v>
      </c>
      <c r="F88" s="56" t="s">
        <v>72</v>
      </c>
      <c r="G88" s="29" t="s">
        <v>73</v>
      </c>
      <c r="H88" s="6">
        <f>H87-B88</f>
        <v>-5000</v>
      </c>
      <c r="I88" s="24">
        <f t="shared" si="4"/>
        <v>4.545454545454546</v>
      </c>
      <c r="K88" s="2">
        <v>550</v>
      </c>
    </row>
    <row r="89" spans="2:11" ht="12.75">
      <c r="B89" s="103">
        <v>2500</v>
      </c>
      <c r="C89" s="47" t="s">
        <v>0</v>
      </c>
      <c r="D89" s="1" t="s">
        <v>32</v>
      </c>
      <c r="E89" s="1" t="s">
        <v>74</v>
      </c>
      <c r="F89" s="46" t="s">
        <v>75</v>
      </c>
      <c r="G89" s="29" t="s">
        <v>76</v>
      </c>
      <c r="H89" s="6">
        <f>H88-B89</f>
        <v>-7500</v>
      </c>
      <c r="I89" s="24">
        <f t="shared" si="4"/>
        <v>4.545454545454546</v>
      </c>
      <c r="K89" s="2">
        <v>550</v>
      </c>
    </row>
    <row r="90" spans="1:11" s="44" customFormat="1" ht="12.75">
      <c r="A90" s="13"/>
      <c r="B90" s="79">
        <f>SUM(B87:B89)</f>
        <v>7500</v>
      </c>
      <c r="C90" s="13" t="s">
        <v>0</v>
      </c>
      <c r="D90" s="13"/>
      <c r="E90" s="13"/>
      <c r="F90" s="20"/>
      <c r="G90" s="20"/>
      <c r="H90" s="40">
        <v>0</v>
      </c>
      <c r="I90" s="43">
        <f t="shared" si="4"/>
        <v>13.636363636363637</v>
      </c>
      <c r="K90" s="2">
        <v>550</v>
      </c>
    </row>
    <row r="91" spans="2:11" ht="12.75">
      <c r="B91" s="103"/>
      <c r="H91" s="6">
        <f>H90-B91</f>
        <v>0</v>
      </c>
      <c r="I91" s="24">
        <f t="shared" si="4"/>
        <v>0</v>
      </c>
      <c r="K91" s="2">
        <v>550</v>
      </c>
    </row>
    <row r="92" spans="2:11" ht="12.75">
      <c r="B92" s="103"/>
      <c r="H92" s="6">
        <f>H91-B92</f>
        <v>0</v>
      </c>
      <c r="I92" s="24">
        <f t="shared" si="4"/>
        <v>0</v>
      </c>
      <c r="K92" s="2">
        <v>550</v>
      </c>
    </row>
    <row r="93" spans="2:11" ht="12.75">
      <c r="B93" s="103"/>
      <c r="H93" s="6">
        <f>H92-B93</f>
        <v>0</v>
      </c>
      <c r="I93" s="24">
        <f t="shared" si="4"/>
        <v>0</v>
      </c>
      <c r="K93" s="2">
        <v>550</v>
      </c>
    </row>
    <row r="94" spans="2:11" ht="12.75">
      <c r="B94" s="83">
        <v>4700</v>
      </c>
      <c r="C94" s="14" t="s">
        <v>42</v>
      </c>
      <c r="D94" s="14" t="s">
        <v>32</v>
      </c>
      <c r="E94" s="14" t="s">
        <v>43</v>
      </c>
      <c r="F94" s="46" t="s">
        <v>77</v>
      </c>
      <c r="G94" s="49" t="s">
        <v>71</v>
      </c>
      <c r="H94" s="6">
        <f>H93-B94</f>
        <v>-4700</v>
      </c>
      <c r="I94" s="24">
        <f t="shared" si="4"/>
        <v>8.545454545454545</v>
      </c>
      <c r="K94" s="2">
        <v>550</v>
      </c>
    </row>
    <row r="95" spans="2:11" ht="12.75">
      <c r="B95" s="103">
        <v>5000</v>
      </c>
      <c r="C95" s="1" t="s">
        <v>45</v>
      </c>
      <c r="D95" s="14" t="s">
        <v>32</v>
      </c>
      <c r="E95" s="1" t="s">
        <v>43</v>
      </c>
      <c r="F95" s="29" t="s">
        <v>78</v>
      </c>
      <c r="G95" s="29" t="s">
        <v>79</v>
      </c>
      <c r="H95" s="6">
        <f>H94-B95</f>
        <v>-9700</v>
      </c>
      <c r="I95" s="24">
        <f t="shared" si="4"/>
        <v>9.090909090909092</v>
      </c>
      <c r="K95" s="2">
        <v>550</v>
      </c>
    </row>
    <row r="96" spans="1:11" s="44" customFormat="1" ht="12.75">
      <c r="A96" s="13"/>
      <c r="B96" s="79">
        <f>SUM(B94:B95)</f>
        <v>9700</v>
      </c>
      <c r="C96" s="13" t="s">
        <v>48</v>
      </c>
      <c r="D96" s="13"/>
      <c r="E96" s="13"/>
      <c r="F96" s="20"/>
      <c r="G96" s="20"/>
      <c r="H96" s="40">
        <v>0</v>
      </c>
      <c r="I96" s="43">
        <f t="shared" si="4"/>
        <v>17.636363636363637</v>
      </c>
      <c r="K96" s="2">
        <v>550</v>
      </c>
    </row>
    <row r="97" spans="2:11" ht="12.75">
      <c r="B97" s="103"/>
      <c r="C97" s="14"/>
      <c r="D97" s="14"/>
      <c r="H97" s="6">
        <f>H96-B97</f>
        <v>0</v>
      </c>
      <c r="I97" s="24">
        <f t="shared" si="4"/>
        <v>0</v>
      </c>
      <c r="K97" s="2">
        <v>550</v>
      </c>
    </row>
    <row r="98" spans="2:11" ht="12.75">
      <c r="B98" s="103"/>
      <c r="H98" s="6">
        <f>H97-B98</f>
        <v>0</v>
      </c>
      <c r="I98" s="24">
        <f t="shared" si="4"/>
        <v>0</v>
      </c>
      <c r="K98" s="2">
        <v>550</v>
      </c>
    </row>
    <row r="99" spans="2:11" ht="12.75">
      <c r="B99" s="103"/>
      <c r="H99" s="6">
        <f>H98-B99</f>
        <v>0</v>
      </c>
      <c r="I99" s="24">
        <f t="shared" si="4"/>
        <v>0</v>
      </c>
      <c r="K99" s="2">
        <v>550</v>
      </c>
    </row>
    <row r="100" spans="2:12" ht="12.75">
      <c r="B100" s="103">
        <v>700</v>
      </c>
      <c r="C100" s="1" t="s">
        <v>49</v>
      </c>
      <c r="D100" s="14" t="s">
        <v>32</v>
      </c>
      <c r="E100" s="1" t="s">
        <v>50</v>
      </c>
      <c r="F100" s="46" t="s">
        <v>80</v>
      </c>
      <c r="G100" s="29" t="s">
        <v>71</v>
      </c>
      <c r="H100" s="6">
        <f>H99-B100</f>
        <v>-700</v>
      </c>
      <c r="I100" s="24">
        <f t="shared" si="4"/>
        <v>1.2727272727272727</v>
      </c>
      <c r="J100" s="52"/>
      <c r="K100" s="2">
        <v>550</v>
      </c>
      <c r="L100" s="53">
        <v>500</v>
      </c>
    </row>
    <row r="101" spans="2:11" ht="12.75">
      <c r="B101" s="103">
        <v>600</v>
      </c>
      <c r="C101" s="1" t="s">
        <v>49</v>
      </c>
      <c r="D101" s="14" t="s">
        <v>32</v>
      </c>
      <c r="E101" s="1" t="s">
        <v>50</v>
      </c>
      <c r="F101" s="46" t="s">
        <v>80</v>
      </c>
      <c r="G101" s="29" t="s">
        <v>73</v>
      </c>
      <c r="H101" s="6">
        <f aca="true" t="shared" si="5" ref="H101:H164">H100-B101</f>
        <v>-1300</v>
      </c>
      <c r="I101" s="24">
        <f t="shared" si="4"/>
        <v>1.0909090909090908</v>
      </c>
      <c r="K101" s="2">
        <v>550</v>
      </c>
    </row>
    <row r="102" spans="2:11" ht="12.75">
      <c r="B102" s="83">
        <v>500</v>
      </c>
      <c r="C102" s="14" t="s">
        <v>49</v>
      </c>
      <c r="D102" s="14" t="s">
        <v>32</v>
      </c>
      <c r="E102" s="14" t="s">
        <v>50</v>
      </c>
      <c r="F102" s="49" t="s">
        <v>80</v>
      </c>
      <c r="G102" s="49" t="s">
        <v>79</v>
      </c>
      <c r="H102" s="6">
        <f t="shared" si="5"/>
        <v>-1800</v>
      </c>
      <c r="I102" s="24">
        <f t="shared" si="4"/>
        <v>0.9090909090909091</v>
      </c>
      <c r="K102" s="2">
        <v>550</v>
      </c>
    </row>
    <row r="103" spans="1:11" s="44" customFormat="1" ht="12.75">
      <c r="A103" s="13"/>
      <c r="B103" s="79">
        <f>SUM(B100:B102)</f>
        <v>1800</v>
      </c>
      <c r="C103" s="13"/>
      <c r="D103" s="13"/>
      <c r="E103" s="13" t="s">
        <v>50</v>
      </c>
      <c r="F103" s="20"/>
      <c r="G103" s="20"/>
      <c r="H103" s="40">
        <v>0</v>
      </c>
      <c r="I103" s="43">
        <f t="shared" si="4"/>
        <v>3.272727272727273</v>
      </c>
      <c r="K103" s="2">
        <v>550</v>
      </c>
    </row>
    <row r="104" spans="2:11" ht="12.75">
      <c r="B104" s="103"/>
      <c r="F104" s="49"/>
      <c r="H104" s="6">
        <f t="shared" si="5"/>
        <v>0</v>
      </c>
      <c r="I104" s="24">
        <f t="shared" si="4"/>
        <v>0</v>
      </c>
      <c r="K104" s="2">
        <v>550</v>
      </c>
    </row>
    <row r="105" spans="2:11" ht="12.75">
      <c r="B105" s="103"/>
      <c r="F105" s="49"/>
      <c r="H105" s="6">
        <f t="shared" si="5"/>
        <v>0</v>
      </c>
      <c r="I105" s="24">
        <f t="shared" si="4"/>
        <v>0</v>
      </c>
      <c r="K105" s="2">
        <v>550</v>
      </c>
    </row>
    <row r="106" spans="2:11" ht="12.75">
      <c r="B106" s="103"/>
      <c r="F106" s="49"/>
      <c r="H106" s="6">
        <f t="shared" si="5"/>
        <v>0</v>
      </c>
      <c r="I106" s="24">
        <f t="shared" si="4"/>
        <v>0</v>
      </c>
      <c r="K106" s="2">
        <v>550</v>
      </c>
    </row>
    <row r="107" spans="2:11" ht="12.75">
      <c r="B107" s="103">
        <v>3000</v>
      </c>
      <c r="C107" s="1" t="s">
        <v>52</v>
      </c>
      <c r="D107" s="14" t="s">
        <v>32</v>
      </c>
      <c r="E107" s="1" t="s">
        <v>43</v>
      </c>
      <c r="F107" s="46" t="s">
        <v>81</v>
      </c>
      <c r="G107" s="29" t="s">
        <v>71</v>
      </c>
      <c r="H107" s="6">
        <f t="shared" si="5"/>
        <v>-3000</v>
      </c>
      <c r="I107" s="24">
        <f t="shared" si="4"/>
        <v>5.454545454545454</v>
      </c>
      <c r="J107" s="17"/>
      <c r="K107" s="2">
        <v>550</v>
      </c>
    </row>
    <row r="108" spans="1:11" s="44" customFormat="1" ht="12.75">
      <c r="A108" s="13"/>
      <c r="B108" s="79">
        <v>3000</v>
      </c>
      <c r="C108" s="13" t="s">
        <v>52</v>
      </c>
      <c r="D108" s="13"/>
      <c r="E108" s="13"/>
      <c r="F108" s="20"/>
      <c r="G108" s="20"/>
      <c r="H108" s="40">
        <v>0</v>
      </c>
      <c r="I108" s="43">
        <f t="shared" si="4"/>
        <v>5.454545454545454</v>
      </c>
      <c r="K108" s="2">
        <v>550</v>
      </c>
    </row>
    <row r="109" spans="2:11" ht="12.75">
      <c r="B109" s="103"/>
      <c r="F109" s="49"/>
      <c r="H109" s="6">
        <f t="shared" si="5"/>
        <v>0</v>
      </c>
      <c r="I109" s="24">
        <f t="shared" si="4"/>
        <v>0</v>
      </c>
      <c r="K109" s="2">
        <v>550</v>
      </c>
    </row>
    <row r="110" spans="2:11" ht="12.75">
      <c r="B110" s="103"/>
      <c r="H110" s="6">
        <f t="shared" si="5"/>
        <v>0</v>
      </c>
      <c r="I110" s="24">
        <f t="shared" si="4"/>
        <v>0</v>
      </c>
      <c r="K110" s="2">
        <v>550</v>
      </c>
    </row>
    <row r="111" spans="2:11" ht="12.75">
      <c r="B111" s="103">
        <v>2000</v>
      </c>
      <c r="C111" s="1" t="s">
        <v>57</v>
      </c>
      <c r="D111" s="14" t="s">
        <v>32</v>
      </c>
      <c r="E111" s="1" t="s">
        <v>43</v>
      </c>
      <c r="F111" s="46" t="s">
        <v>80</v>
      </c>
      <c r="G111" s="29" t="s">
        <v>71</v>
      </c>
      <c r="H111" s="6">
        <f t="shared" si="5"/>
        <v>-2000</v>
      </c>
      <c r="I111" s="24">
        <f t="shared" si="4"/>
        <v>3.6363636363636362</v>
      </c>
      <c r="K111" s="2">
        <v>550</v>
      </c>
    </row>
    <row r="112" spans="2:11" ht="12.75">
      <c r="B112" s="103">
        <v>2000</v>
      </c>
      <c r="C112" s="1" t="s">
        <v>57</v>
      </c>
      <c r="D112" s="14" t="s">
        <v>32</v>
      </c>
      <c r="E112" s="1" t="s">
        <v>43</v>
      </c>
      <c r="F112" s="46" t="s">
        <v>80</v>
      </c>
      <c r="G112" s="29" t="s">
        <v>73</v>
      </c>
      <c r="H112" s="6">
        <f t="shared" si="5"/>
        <v>-4000</v>
      </c>
      <c r="I112" s="24">
        <f t="shared" si="4"/>
        <v>3.6363636363636362</v>
      </c>
      <c r="K112" s="2">
        <v>550</v>
      </c>
    </row>
    <row r="113" spans="2:11" ht="12.75">
      <c r="B113" s="103">
        <v>2000</v>
      </c>
      <c r="C113" s="1" t="s">
        <v>57</v>
      </c>
      <c r="D113" s="14" t="s">
        <v>32</v>
      </c>
      <c r="E113" s="1" t="s">
        <v>43</v>
      </c>
      <c r="F113" s="29" t="s">
        <v>80</v>
      </c>
      <c r="G113" s="29" t="s">
        <v>79</v>
      </c>
      <c r="H113" s="6">
        <f t="shared" si="5"/>
        <v>-6000</v>
      </c>
      <c r="I113" s="24">
        <f t="shared" si="4"/>
        <v>3.6363636363636362</v>
      </c>
      <c r="K113" s="2">
        <v>550</v>
      </c>
    </row>
    <row r="114" spans="1:11" s="44" customFormat="1" ht="12.75">
      <c r="A114" s="13"/>
      <c r="B114" s="79">
        <f>SUM(B111:B113)</f>
        <v>6000</v>
      </c>
      <c r="C114" s="13" t="s">
        <v>57</v>
      </c>
      <c r="D114" s="13"/>
      <c r="E114" s="13"/>
      <c r="F114" s="20"/>
      <c r="G114" s="20"/>
      <c r="H114" s="40">
        <v>0</v>
      </c>
      <c r="I114" s="43">
        <f t="shared" si="4"/>
        <v>10.909090909090908</v>
      </c>
      <c r="K114" s="2">
        <v>550</v>
      </c>
    </row>
    <row r="115" spans="2:11" ht="12.75">
      <c r="B115" s="103"/>
      <c r="H115" s="6">
        <f t="shared" si="5"/>
        <v>0</v>
      </c>
      <c r="I115" s="24">
        <f t="shared" si="4"/>
        <v>0</v>
      </c>
      <c r="K115" s="2">
        <v>550</v>
      </c>
    </row>
    <row r="116" spans="2:11" ht="12.75">
      <c r="B116" s="103"/>
      <c r="H116" s="6">
        <f t="shared" si="5"/>
        <v>0</v>
      </c>
      <c r="I116" s="24">
        <f t="shared" si="4"/>
        <v>0</v>
      </c>
      <c r="K116" s="2">
        <v>550</v>
      </c>
    </row>
    <row r="117" spans="2:11" ht="12.75">
      <c r="B117" s="103"/>
      <c r="H117" s="6">
        <f t="shared" si="5"/>
        <v>0</v>
      </c>
      <c r="I117" s="24">
        <f t="shared" si="4"/>
        <v>0</v>
      </c>
      <c r="K117" s="2">
        <v>550</v>
      </c>
    </row>
    <row r="118" spans="2:11" ht="12.75">
      <c r="B118" s="103">
        <v>500</v>
      </c>
      <c r="C118" s="1" t="s">
        <v>82</v>
      </c>
      <c r="D118" s="14" t="s">
        <v>32</v>
      </c>
      <c r="E118" s="1" t="s">
        <v>65</v>
      </c>
      <c r="F118" s="29" t="s">
        <v>83</v>
      </c>
      <c r="G118" s="29" t="s">
        <v>79</v>
      </c>
      <c r="H118" s="6">
        <f t="shared" si="5"/>
        <v>-500</v>
      </c>
      <c r="I118" s="24">
        <f t="shared" si="4"/>
        <v>0.9090909090909091</v>
      </c>
      <c r="K118" s="2">
        <v>550</v>
      </c>
    </row>
    <row r="119" spans="2:11" ht="12.75">
      <c r="B119" s="103">
        <v>600</v>
      </c>
      <c r="C119" s="1" t="s">
        <v>67</v>
      </c>
      <c r="D119" s="14" t="s">
        <v>32</v>
      </c>
      <c r="E119" s="1" t="s">
        <v>65</v>
      </c>
      <c r="F119" s="29" t="s">
        <v>84</v>
      </c>
      <c r="G119" s="29" t="s">
        <v>85</v>
      </c>
      <c r="H119" s="6">
        <f t="shared" si="5"/>
        <v>-1100</v>
      </c>
      <c r="I119" s="24">
        <f t="shared" si="4"/>
        <v>1.0909090909090908</v>
      </c>
      <c r="K119" s="2">
        <v>550</v>
      </c>
    </row>
    <row r="120" spans="1:11" s="44" customFormat="1" ht="12.75">
      <c r="A120" s="13"/>
      <c r="B120" s="79">
        <f>SUM(B118:B119)</f>
        <v>1100</v>
      </c>
      <c r="C120" s="13"/>
      <c r="D120" s="13"/>
      <c r="E120" s="13" t="s">
        <v>65</v>
      </c>
      <c r="F120" s="20"/>
      <c r="G120" s="20"/>
      <c r="H120" s="40">
        <v>0</v>
      </c>
      <c r="I120" s="43">
        <f t="shared" si="4"/>
        <v>2</v>
      </c>
      <c r="K120" s="2">
        <v>550</v>
      </c>
    </row>
    <row r="121" spans="2:11" ht="12.75">
      <c r="B121" s="103"/>
      <c r="H121" s="6">
        <f t="shared" si="5"/>
        <v>0</v>
      </c>
      <c r="I121" s="24">
        <f t="shared" si="4"/>
        <v>0</v>
      </c>
      <c r="K121" s="2">
        <v>550</v>
      </c>
    </row>
    <row r="122" spans="2:11" ht="12.75">
      <c r="B122" s="103"/>
      <c r="H122" s="6">
        <f t="shared" si="5"/>
        <v>0</v>
      </c>
      <c r="I122" s="24">
        <f t="shared" si="4"/>
        <v>0</v>
      </c>
      <c r="K122" s="2">
        <v>550</v>
      </c>
    </row>
    <row r="123" spans="2:11" ht="12.75">
      <c r="B123" s="103"/>
      <c r="H123" s="6">
        <f t="shared" si="5"/>
        <v>0</v>
      </c>
      <c r="I123" s="24">
        <f t="shared" si="4"/>
        <v>0</v>
      </c>
      <c r="K123" s="2">
        <v>550</v>
      </c>
    </row>
    <row r="124" spans="2:11" ht="12.75">
      <c r="B124" s="103"/>
      <c r="H124" s="6">
        <f t="shared" si="5"/>
        <v>0</v>
      </c>
      <c r="I124" s="24">
        <f t="shared" si="4"/>
        <v>0</v>
      </c>
      <c r="K124" s="2">
        <v>550</v>
      </c>
    </row>
    <row r="125" spans="2:11" ht="12.75">
      <c r="B125" s="103"/>
      <c r="H125" s="6">
        <f t="shared" si="5"/>
        <v>0</v>
      </c>
      <c r="I125" s="24">
        <f t="shared" si="4"/>
        <v>0</v>
      </c>
      <c r="K125" s="2">
        <v>550</v>
      </c>
    </row>
    <row r="126" spans="1:11" s="44" customFormat="1" ht="12.75">
      <c r="A126" s="13"/>
      <c r="B126" s="58">
        <f>+B138+B146+B159+B172+B183+B188+B197</f>
        <v>154600</v>
      </c>
      <c r="C126" s="41" t="s">
        <v>86</v>
      </c>
      <c r="D126" s="42" t="s">
        <v>87</v>
      </c>
      <c r="E126" s="41" t="s">
        <v>88</v>
      </c>
      <c r="F126" s="20"/>
      <c r="G126" s="20"/>
      <c r="H126" s="40">
        <f t="shared" si="5"/>
        <v>-154600</v>
      </c>
      <c r="I126" s="43">
        <f t="shared" si="4"/>
        <v>281.09090909090907</v>
      </c>
      <c r="K126" s="2">
        <v>550</v>
      </c>
    </row>
    <row r="127" spans="2:11" ht="12.75">
      <c r="B127" s="103"/>
      <c r="H127" s="6">
        <v>0</v>
      </c>
      <c r="I127" s="24">
        <f t="shared" si="4"/>
        <v>0</v>
      </c>
      <c r="K127" s="2">
        <v>550</v>
      </c>
    </row>
    <row r="128" spans="2:11" ht="12.75">
      <c r="B128" s="103"/>
      <c r="H128" s="6">
        <f t="shared" si="5"/>
        <v>0</v>
      </c>
      <c r="I128" s="24">
        <f t="shared" si="4"/>
        <v>0</v>
      </c>
      <c r="K128" s="2">
        <v>550</v>
      </c>
    </row>
    <row r="129" spans="2:11" ht="12.75">
      <c r="B129" s="103">
        <v>2500</v>
      </c>
      <c r="C129" s="1" t="s">
        <v>0</v>
      </c>
      <c r="D129" s="1" t="s">
        <v>89</v>
      </c>
      <c r="E129" s="1" t="s">
        <v>90</v>
      </c>
      <c r="F129" s="29" t="s">
        <v>91</v>
      </c>
      <c r="G129" s="29" t="s">
        <v>41</v>
      </c>
      <c r="H129" s="6">
        <f t="shared" si="5"/>
        <v>-2500</v>
      </c>
      <c r="I129" s="24">
        <f t="shared" si="4"/>
        <v>4.545454545454546</v>
      </c>
      <c r="K129" s="2">
        <v>550</v>
      </c>
    </row>
    <row r="130" spans="2:11" ht="12.75">
      <c r="B130" s="103">
        <v>2500</v>
      </c>
      <c r="C130" s="1" t="s">
        <v>0</v>
      </c>
      <c r="D130" s="1" t="s">
        <v>89</v>
      </c>
      <c r="E130" s="1" t="s">
        <v>90</v>
      </c>
      <c r="F130" s="29" t="s">
        <v>92</v>
      </c>
      <c r="G130" s="29" t="s">
        <v>71</v>
      </c>
      <c r="H130" s="6">
        <f t="shared" si="5"/>
        <v>-5000</v>
      </c>
      <c r="I130" s="24">
        <f t="shared" si="4"/>
        <v>4.545454545454546</v>
      </c>
      <c r="K130" s="2">
        <v>550</v>
      </c>
    </row>
    <row r="131" spans="2:11" ht="12.75">
      <c r="B131" s="103">
        <v>2500</v>
      </c>
      <c r="C131" s="47" t="s">
        <v>0</v>
      </c>
      <c r="D131" s="1" t="s">
        <v>32</v>
      </c>
      <c r="E131" s="1" t="s">
        <v>93</v>
      </c>
      <c r="F131" s="46" t="s">
        <v>94</v>
      </c>
      <c r="G131" s="29" t="s">
        <v>95</v>
      </c>
      <c r="H131" s="6">
        <f t="shared" si="5"/>
        <v>-7500</v>
      </c>
      <c r="I131" s="24">
        <f t="shared" si="4"/>
        <v>4.545454545454546</v>
      </c>
      <c r="K131" s="2">
        <v>550</v>
      </c>
    </row>
    <row r="132" spans="2:11" ht="12.75">
      <c r="B132" s="103">
        <v>10000</v>
      </c>
      <c r="C132" s="47" t="s">
        <v>0</v>
      </c>
      <c r="D132" s="1" t="s">
        <v>32</v>
      </c>
      <c r="E132" s="1" t="s">
        <v>74</v>
      </c>
      <c r="F132" s="46" t="s">
        <v>96</v>
      </c>
      <c r="G132" s="29" t="s">
        <v>35</v>
      </c>
      <c r="H132" s="6">
        <f t="shared" si="5"/>
        <v>-17500</v>
      </c>
      <c r="I132" s="24">
        <f t="shared" si="4"/>
        <v>18.181818181818183</v>
      </c>
      <c r="K132" s="2">
        <v>550</v>
      </c>
    </row>
    <row r="133" spans="2:11" ht="12.75">
      <c r="B133" s="103">
        <v>5000</v>
      </c>
      <c r="C133" s="47" t="s">
        <v>0</v>
      </c>
      <c r="D133" s="1" t="s">
        <v>32</v>
      </c>
      <c r="E133" s="1" t="s">
        <v>74</v>
      </c>
      <c r="F133" s="46" t="s">
        <v>97</v>
      </c>
      <c r="G133" s="29" t="s">
        <v>37</v>
      </c>
      <c r="H133" s="6">
        <f t="shared" si="5"/>
        <v>-22500</v>
      </c>
      <c r="I133" s="24">
        <f t="shared" si="4"/>
        <v>9.090909090909092</v>
      </c>
      <c r="K133" s="2">
        <v>550</v>
      </c>
    </row>
    <row r="134" spans="2:11" ht="12.75">
      <c r="B134" s="103">
        <v>5000</v>
      </c>
      <c r="C134" s="47" t="s">
        <v>0</v>
      </c>
      <c r="D134" s="1" t="s">
        <v>32</v>
      </c>
      <c r="E134" s="1" t="s">
        <v>74</v>
      </c>
      <c r="F134" s="46" t="s">
        <v>98</v>
      </c>
      <c r="G134" s="29" t="s">
        <v>39</v>
      </c>
      <c r="H134" s="6">
        <f t="shared" si="5"/>
        <v>-27500</v>
      </c>
      <c r="I134" s="24">
        <f t="shared" si="4"/>
        <v>9.090909090909092</v>
      </c>
      <c r="K134" s="2">
        <v>550</v>
      </c>
    </row>
    <row r="135" spans="2:11" ht="12.75">
      <c r="B135" s="103">
        <v>5000</v>
      </c>
      <c r="C135" s="14" t="s">
        <v>0</v>
      </c>
      <c r="D135" s="14" t="s">
        <v>32</v>
      </c>
      <c r="E135" s="1" t="s">
        <v>74</v>
      </c>
      <c r="F135" s="49" t="s">
        <v>99</v>
      </c>
      <c r="G135" s="29" t="s">
        <v>55</v>
      </c>
      <c r="H135" s="6">
        <f t="shared" si="5"/>
        <v>-32500</v>
      </c>
      <c r="I135" s="24">
        <f t="shared" si="4"/>
        <v>9.090909090909092</v>
      </c>
      <c r="K135" s="2">
        <v>550</v>
      </c>
    </row>
    <row r="136" spans="2:11" ht="12.75">
      <c r="B136" s="103">
        <v>5000</v>
      </c>
      <c r="C136" s="48" t="s">
        <v>0</v>
      </c>
      <c r="D136" s="1" t="s">
        <v>32</v>
      </c>
      <c r="E136" s="1" t="s">
        <v>74</v>
      </c>
      <c r="F136" s="49" t="s">
        <v>100</v>
      </c>
      <c r="G136" s="29" t="s">
        <v>41</v>
      </c>
      <c r="H136" s="6">
        <f t="shared" si="5"/>
        <v>-37500</v>
      </c>
      <c r="I136" s="24">
        <f t="shared" si="4"/>
        <v>9.090909090909092</v>
      </c>
      <c r="K136" s="2">
        <v>550</v>
      </c>
    </row>
    <row r="137" spans="2:11" ht="12.75">
      <c r="B137" s="103">
        <v>5000</v>
      </c>
      <c r="C137" s="48" t="s">
        <v>0</v>
      </c>
      <c r="D137" s="1" t="s">
        <v>32</v>
      </c>
      <c r="E137" s="1" t="s">
        <v>74</v>
      </c>
      <c r="F137" s="49" t="s">
        <v>101</v>
      </c>
      <c r="G137" s="29" t="s">
        <v>47</v>
      </c>
      <c r="H137" s="6">
        <f t="shared" si="5"/>
        <v>-42500</v>
      </c>
      <c r="I137" s="24">
        <f t="shared" si="4"/>
        <v>9.090909090909092</v>
      </c>
      <c r="K137" s="2">
        <v>550</v>
      </c>
    </row>
    <row r="138" spans="1:11" s="44" customFormat="1" ht="12.75">
      <c r="A138" s="13"/>
      <c r="B138" s="79">
        <f>SUM(B129:B137)</f>
        <v>42500</v>
      </c>
      <c r="C138" s="13" t="s">
        <v>0</v>
      </c>
      <c r="D138" s="13"/>
      <c r="E138" s="13"/>
      <c r="F138" s="20"/>
      <c r="G138" s="20"/>
      <c r="H138" s="40">
        <v>0</v>
      </c>
      <c r="I138" s="43">
        <f t="shared" si="4"/>
        <v>77.27272727272727</v>
      </c>
      <c r="K138" s="2">
        <v>550</v>
      </c>
    </row>
    <row r="139" spans="2:11" ht="12.75">
      <c r="B139" s="103"/>
      <c r="H139" s="6">
        <f t="shared" si="5"/>
        <v>0</v>
      </c>
      <c r="I139" s="24">
        <f t="shared" si="4"/>
        <v>0</v>
      </c>
      <c r="K139" s="2">
        <v>550</v>
      </c>
    </row>
    <row r="140" spans="2:11" ht="12.75">
      <c r="B140" s="103"/>
      <c r="H140" s="6">
        <f t="shared" si="5"/>
        <v>0</v>
      </c>
      <c r="I140" s="24">
        <f t="shared" si="4"/>
        <v>0</v>
      </c>
      <c r="K140" s="2">
        <v>550</v>
      </c>
    </row>
    <row r="141" spans="2:11" ht="12.75">
      <c r="B141" s="103"/>
      <c r="H141" s="6">
        <f t="shared" si="5"/>
        <v>0</v>
      </c>
      <c r="I141" s="24">
        <f t="shared" si="4"/>
        <v>0</v>
      </c>
      <c r="K141" s="2">
        <v>550</v>
      </c>
    </row>
    <row r="142" spans="2:11" ht="12.75">
      <c r="B142" s="103">
        <v>2600</v>
      </c>
      <c r="C142" s="1" t="s">
        <v>102</v>
      </c>
      <c r="D142" s="1" t="s">
        <v>89</v>
      </c>
      <c r="E142" s="1" t="s">
        <v>103</v>
      </c>
      <c r="F142" s="29" t="s">
        <v>104</v>
      </c>
      <c r="G142" s="29" t="s">
        <v>35</v>
      </c>
      <c r="H142" s="6">
        <f t="shared" si="5"/>
        <v>-2600</v>
      </c>
      <c r="I142" s="24">
        <f t="shared" si="4"/>
        <v>4.7272727272727275</v>
      </c>
      <c r="K142" s="2">
        <v>550</v>
      </c>
    </row>
    <row r="143" spans="2:11" ht="12.75">
      <c r="B143" s="83">
        <v>6000</v>
      </c>
      <c r="C143" s="14" t="s">
        <v>105</v>
      </c>
      <c r="D143" s="14" t="s">
        <v>89</v>
      </c>
      <c r="E143" s="1" t="s">
        <v>103</v>
      </c>
      <c r="F143" s="46" t="s">
        <v>104</v>
      </c>
      <c r="G143" s="29" t="s">
        <v>35</v>
      </c>
      <c r="H143" s="6">
        <f t="shared" si="5"/>
        <v>-8600</v>
      </c>
      <c r="I143" s="24">
        <f t="shared" si="4"/>
        <v>10.909090909090908</v>
      </c>
      <c r="K143" s="2">
        <v>550</v>
      </c>
    </row>
    <row r="144" spans="2:11" ht="12.75">
      <c r="B144" s="103">
        <v>6000</v>
      </c>
      <c r="C144" s="1" t="s">
        <v>106</v>
      </c>
      <c r="D144" s="1" t="s">
        <v>89</v>
      </c>
      <c r="E144" s="1" t="s">
        <v>103</v>
      </c>
      <c r="F144" s="57" t="s">
        <v>104</v>
      </c>
      <c r="G144" s="29" t="s">
        <v>47</v>
      </c>
      <c r="H144" s="6">
        <f t="shared" si="5"/>
        <v>-14600</v>
      </c>
      <c r="I144" s="24">
        <f t="shared" si="4"/>
        <v>10.909090909090908</v>
      </c>
      <c r="K144" s="2">
        <v>550</v>
      </c>
    </row>
    <row r="145" spans="2:11" ht="12.75">
      <c r="B145" s="103">
        <v>2500</v>
      </c>
      <c r="C145" s="1" t="s">
        <v>107</v>
      </c>
      <c r="D145" s="1" t="s">
        <v>89</v>
      </c>
      <c r="E145" s="1" t="s">
        <v>103</v>
      </c>
      <c r="F145" s="29" t="s">
        <v>104</v>
      </c>
      <c r="G145" s="29" t="s">
        <v>71</v>
      </c>
      <c r="H145" s="6">
        <f t="shared" si="5"/>
        <v>-17100</v>
      </c>
      <c r="I145" s="24">
        <f t="shared" si="4"/>
        <v>4.545454545454546</v>
      </c>
      <c r="K145" s="2">
        <v>550</v>
      </c>
    </row>
    <row r="146" spans="1:11" s="44" customFormat="1" ht="12.75">
      <c r="A146" s="13"/>
      <c r="B146" s="79">
        <f>SUM(B142:B145)</f>
        <v>17100</v>
      </c>
      <c r="C146" s="13" t="s">
        <v>48</v>
      </c>
      <c r="D146" s="13"/>
      <c r="E146" s="13"/>
      <c r="F146" s="20"/>
      <c r="G146" s="20"/>
      <c r="H146" s="40">
        <v>0</v>
      </c>
      <c r="I146" s="43">
        <f aca="true" t="shared" si="6" ref="I146:I209">+B146/K146</f>
        <v>31.09090909090909</v>
      </c>
      <c r="K146" s="2">
        <v>550</v>
      </c>
    </row>
    <row r="147" spans="2:11" ht="12.75">
      <c r="B147" s="103"/>
      <c r="H147" s="6">
        <f t="shared" si="5"/>
        <v>0</v>
      </c>
      <c r="I147" s="24">
        <f t="shared" si="6"/>
        <v>0</v>
      </c>
      <c r="K147" s="2">
        <v>550</v>
      </c>
    </row>
    <row r="148" spans="2:11" ht="12.75">
      <c r="B148" s="103"/>
      <c r="H148" s="6">
        <f t="shared" si="5"/>
        <v>0</v>
      </c>
      <c r="I148" s="24">
        <f t="shared" si="6"/>
        <v>0</v>
      </c>
      <c r="K148" s="2">
        <v>550</v>
      </c>
    </row>
    <row r="149" spans="2:11" ht="12.75">
      <c r="B149" s="103"/>
      <c r="H149" s="6">
        <f t="shared" si="5"/>
        <v>0</v>
      </c>
      <c r="I149" s="24">
        <f t="shared" si="6"/>
        <v>0</v>
      </c>
      <c r="K149" s="2">
        <v>550</v>
      </c>
    </row>
    <row r="150" spans="2:11" ht="12.75">
      <c r="B150" s="103">
        <v>1300</v>
      </c>
      <c r="C150" s="1" t="s">
        <v>49</v>
      </c>
      <c r="D150" s="1" t="s">
        <v>89</v>
      </c>
      <c r="E150" s="1" t="s">
        <v>50</v>
      </c>
      <c r="F150" s="29" t="s">
        <v>104</v>
      </c>
      <c r="G150" s="29" t="s">
        <v>35</v>
      </c>
      <c r="H150" s="6">
        <f t="shared" si="5"/>
        <v>-1300</v>
      </c>
      <c r="I150" s="24">
        <f t="shared" si="6"/>
        <v>2.3636363636363638</v>
      </c>
      <c r="K150" s="2">
        <v>550</v>
      </c>
    </row>
    <row r="151" spans="2:11" ht="12.75">
      <c r="B151" s="103">
        <v>4000</v>
      </c>
      <c r="C151" s="1" t="s">
        <v>49</v>
      </c>
      <c r="D151" s="1" t="s">
        <v>89</v>
      </c>
      <c r="E151" s="1" t="s">
        <v>50</v>
      </c>
      <c r="F151" s="29" t="s">
        <v>104</v>
      </c>
      <c r="G151" s="29" t="s">
        <v>55</v>
      </c>
      <c r="H151" s="6">
        <f t="shared" si="5"/>
        <v>-5300</v>
      </c>
      <c r="I151" s="24">
        <f t="shared" si="6"/>
        <v>7.2727272727272725</v>
      </c>
      <c r="K151" s="2">
        <v>550</v>
      </c>
    </row>
    <row r="152" spans="2:11" ht="12.75">
      <c r="B152" s="103">
        <v>3000</v>
      </c>
      <c r="C152" s="1" t="s">
        <v>49</v>
      </c>
      <c r="D152" s="1" t="s">
        <v>89</v>
      </c>
      <c r="E152" s="1" t="s">
        <v>50</v>
      </c>
      <c r="F152" s="29" t="s">
        <v>104</v>
      </c>
      <c r="G152" s="29" t="s">
        <v>41</v>
      </c>
      <c r="H152" s="6">
        <f t="shared" si="5"/>
        <v>-8300</v>
      </c>
      <c r="I152" s="24">
        <f t="shared" si="6"/>
        <v>5.454545454545454</v>
      </c>
      <c r="K152" s="2">
        <v>550</v>
      </c>
    </row>
    <row r="153" spans="2:11" ht="12.75">
      <c r="B153" s="103">
        <v>1500</v>
      </c>
      <c r="C153" s="1" t="s">
        <v>49</v>
      </c>
      <c r="D153" s="1" t="s">
        <v>89</v>
      </c>
      <c r="E153" s="1" t="s">
        <v>50</v>
      </c>
      <c r="F153" s="29" t="s">
        <v>104</v>
      </c>
      <c r="G153" s="29" t="s">
        <v>47</v>
      </c>
      <c r="H153" s="6">
        <f t="shared" si="5"/>
        <v>-9800</v>
      </c>
      <c r="I153" s="24">
        <f t="shared" si="6"/>
        <v>2.727272727272727</v>
      </c>
      <c r="K153" s="2">
        <v>550</v>
      </c>
    </row>
    <row r="154" spans="2:11" ht="12.75">
      <c r="B154" s="103">
        <v>2400</v>
      </c>
      <c r="C154" s="1" t="s">
        <v>49</v>
      </c>
      <c r="D154" s="1" t="s">
        <v>89</v>
      </c>
      <c r="E154" s="1" t="s">
        <v>50</v>
      </c>
      <c r="F154" s="29" t="s">
        <v>104</v>
      </c>
      <c r="G154" s="29" t="s">
        <v>37</v>
      </c>
      <c r="H154" s="6">
        <f t="shared" si="5"/>
        <v>-12200</v>
      </c>
      <c r="I154" s="24">
        <f t="shared" si="6"/>
        <v>4.363636363636363</v>
      </c>
      <c r="K154" s="2">
        <v>550</v>
      </c>
    </row>
    <row r="155" spans="2:11" ht="12.75">
      <c r="B155" s="103">
        <v>1300</v>
      </c>
      <c r="C155" s="1" t="s">
        <v>49</v>
      </c>
      <c r="D155" s="1" t="s">
        <v>89</v>
      </c>
      <c r="E155" s="1" t="s">
        <v>50</v>
      </c>
      <c r="F155" s="29" t="s">
        <v>104</v>
      </c>
      <c r="G155" s="29" t="s">
        <v>39</v>
      </c>
      <c r="H155" s="6">
        <f t="shared" si="5"/>
        <v>-13500</v>
      </c>
      <c r="I155" s="24">
        <f t="shared" si="6"/>
        <v>2.3636363636363638</v>
      </c>
      <c r="K155" s="2">
        <v>550</v>
      </c>
    </row>
    <row r="156" spans="2:11" ht="12.75">
      <c r="B156" s="103">
        <v>1750</v>
      </c>
      <c r="C156" s="1" t="s">
        <v>49</v>
      </c>
      <c r="D156" s="1" t="s">
        <v>89</v>
      </c>
      <c r="E156" s="1" t="s">
        <v>50</v>
      </c>
      <c r="F156" s="29" t="s">
        <v>104</v>
      </c>
      <c r="G156" s="29" t="s">
        <v>71</v>
      </c>
      <c r="H156" s="6">
        <f t="shared" si="5"/>
        <v>-15250</v>
      </c>
      <c r="I156" s="24">
        <f t="shared" si="6"/>
        <v>3.1818181818181817</v>
      </c>
      <c r="K156" s="2">
        <v>550</v>
      </c>
    </row>
    <row r="157" spans="2:11" ht="12.75">
      <c r="B157" s="103">
        <v>1150</v>
      </c>
      <c r="C157" s="1" t="s">
        <v>49</v>
      </c>
      <c r="D157" s="1" t="s">
        <v>89</v>
      </c>
      <c r="E157" s="1" t="s">
        <v>50</v>
      </c>
      <c r="F157" s="29" t="s">
        <v>104</v>
      </c>
      <c r="G157" s="29" t="s">
        <v>73</v>
      </c>
      <c r="H157" s="6">
        <f t="shared" si="5"/>
        <v>-16400</v>
      </c>
      <c r="I157" s="24">
        <f t="shared" si="6"/>
        <v>2.090909090909091</v>
      </c>
      <c r="K157" s="2">
        <v>550</v>
      </c>
    </row>
    <row r="158" spans="2:11" ht="12.75">
      <c r="B158" s="103">
        <v>600</v>
      </c>
      <c r="C158" s="1" t="s">
        <v>49</v>
      </c>
      <c r="D158" s="1" t="s">
        <v>89</v>
      </c>
      <c r="E158" s="1" t="s">
        <v>50</v>
      </c>
      <c r="F158" s="29" t="s">
        <v>104</v>
      </c>
      <c r="G158" s="29" t="s">
        <v>79</v>
      </c>
      <c r="H158" s="6">
        <f t="shared" si="5"/>
        <v>-17000</v>
      </c>
      <c r="I158" s="24">
        <f t="shared" si="6"/>
        <v>1.0909090909090908</v>
      </c>
      <c r="K158" s="2">
        <v>550</v>
      </c>
    </row>
    <row r="159" spans="1:11" s="44" customFormat="1" ht="12.75">
      <c r="A159" s="13"/>
      <c r="B159" s="79">
        <f>SUM(B150:B158)</f>
        <v>17000</v>
      </c>
      <c r="C159" s="13"/>
      <c r="D159" s="13"/>
      <c r="E159" s="13" t="s">
        <v>50</v>
      </c>
      <c r="F159" s="20"/>
      <c r="G159" s="20"/>
      <c r="H159" s="40">
        <v>0</v>
      </c>
      <c r="I159" s="43">
        <f t="shared" si="6"/>
        <v>30.90909090909091</v>
      </c>
      <c r="K159" s="2">
        <v>550</v>
      </c>
    </row>
    <row r="160" spans="2:11" ht="12.75">
      <c r="B160" s="103"/>
      <c r="H160" s="6">
        <f t="shared" si="5"/>
        <v>0</v>
      </c>
      <c r="I160" s="24">
        <f t="shared" si="6"/>
        <v>0</v>
      </c>
      <c r="K160" s="2">
        <v>550</v>
      </c>
    </row>
    <row r="161" spans="2:11" ht="12.75">
      <c r="B161" s="103"/>
      <c r="H161" s="6">
        <f t="shared" si="5"/>
        <v>0</v>
      </c>
      <c r="I161" s="24">
        <f t="shared" si="6"/>
        <v>0</v>
      </c>
      <c r="K161" s="2">
        <v>550</v>
      </c>
    </row>
    <row r="162" spans="2:11" ht="12.75">
      <c r="B162" s="270"/>
      <c r="H162" s="6">
        <f t="shared" si="5"/>
        <v>0</v>
      </c>
      <c r="I162" s="24">
        <f t="shared" si="6"/>
        <v>0</v>
      </c>
      <c r="K162" s="2">
        <v>550</v>
      </c>
    </row>
    <row r="163" spans="2:11" ht="12.75">
      <c r="B163" s="103">
        <v>5000</v>
      </c>
      <c r="C163" s="1" t="s">
        <v>52</v>
      </c>
      <c r="D163" s="1" t="s">
        <v>89</v>
      </c>
      <c r="E163" s="1" t="s">
        <v>43</v>
      </c>
      <c r="F163" s="29" t="s">
        <v>108</v>
      </c>
      <c r="G163" s="29" t="s">
        <v>35</v>
      </c>
      <c r="H163" s="6">
        <f t="shared" si="5"/>
        <v>-5000</v>
      </c>
      <c r="I163" s="24">
        <f t="shared" si="6"/>
        <v>9.090909090909092</v>
      </c>
      <c r="K163" s="2">
        <v>550</v>
      </c>
    </row>
    <row r="164" spans="2:11" ht="12.75">
      <c r="B164" s="103">
        <v>5000</v>
      </c>
      <c r="C164" s="1" t="s">
        <v>52</v>
      </c>
      <c r="D164" s="1" t="s">
        <v>89</v>
      </c>
      <c r="E164" s="1" t="s">
        <v>43</v>
      </c>
      <c r="F164" s="29" t="s">
        <v>109</v>
      </c>
      <c r="G164" s="29" t="s">
        <v>35</v>
      </c>
      <c r="H164" s="6">
        <f t="shared" si="5"/>
        <v>-10000</v>
      </c>
      <c r="I164" s="24">
        <f t="shared" si="6"/>
        <v>9.090909090909092</v>
      </c>
      <c r="K164" s="2">
        <v>550</v>
      </c>
    </row>
    <row r="165" spans="2:11" ht="12.75">
      <c r="B165" s="103">
        <v>5000</v>
      </c>
      <c r="C165" s="1" t="s">
        <v>52</v>
      </c>
      <c r="D165" s="1" t="s">
        <v>89</v>
      </c>
      <c r="E165" s="1" t="s">
        <v>43</v>
      </c>
      <c r="F165" s="29" t="s">
        <v>110</v>
      </c>
      <c r="G165" s="29" t="s">
        <v>55</v>
      </c>
      <c r="H165" s="6">
        <f aca="true" t="shared" si="7" ref="H165:H234">H164-B165</f>
        <v>-15000</v>
      </c>
      <c r="I165" s="24">
        <f t="shared" si="6"/>
        <v>9.090909090909092</v>
      </c>
      <c r="K165" s="2">
        <v>550</v>
      </c>
    </row>
    <row r="166" spans="2:11" ht="12.75">
      <c r="B166" s="103">
        <v>5000</v>
      </c>
      <c r="C166" s="1" t="s">
        <v>52</v>
      </c>
      <c r="D166" s="1" t="s">
        <v>89</v>
      </c>
      <c r="E166" s="1" t="s">
        <v>43</v>
      </c>
      <c r="F166" s="29" t="s">
        <v>111</v>
      </c>
      <c r="G166" s="29" t="s">
        <v>55</v>
      </c>
      <c r="H166" s="6">
        <f t="shared" si="7"/>
        <v>-20000</v>
      </c>
      <c r="I166" s="24">
        <f t="shared" si="6"/>
        <v>9.090909090909092</v>
      </c>
      <c r="K166" s="2">
        <v>550</v>
      </c>
    </row>
    <row r="167" spans="2:11" ht="12.75">
      <c r="B167" s="103">
        <v>5000</v>
      </c>
      <c r="C167" s="1" t="s">
        <v>52</v>
      </c>
      <c r="D167" s="1" t="s">
        <v>89</v>
      </c>
      <c r="E167" s="1" t="s">
        <v>43</v>
      </c>
      <c r="F167" s="29" t="s">
        <v>112</v>
      </c>
      <c r="G167" s="29" t="s">
        <v>41</v>
      </c>
      <c r="H167" s="6">
        <f t="shared" si="7"/>
        <v>-25000</v>
      </c>
      <c r="I167" s="24">
        <f t="shared" si="6"/>
        <v>9.090909090909092</v>
      </c>
      <c r="K167" s="2">
        <v>550</v>
      </c>
    </row>
    <row r="168" spans="2:11" ht="12.75">
      <c r="B168" s="103">
        <v>5000</v>
      </c>
      <c r="C168" s="1" t="s">
        <v>52</v>
      </c>
      <c r="D168" s="1" t="s">
        <v>89</v>
      </c>
      <c r="E168" s="1" t="s">
        <v>43</v>
      </c>
      <c r="F168" s="29" t="s">
        <v>113</v>
      </c>
      <c r="G168" s="29" t="s">
        <v>41</v>
      </c>
      <c r="H168" s="6">
        <f t="shared" si="7"/>
        <v>-30000</v>
      </c>
      <c r="I168" s="24">
        <f t="shared" si="6"/>
        <v>9.090909090909092</v>
      </c>
      <c r="K168" s="2">
        <v>550</v>
      </c>
    </row>
    <row r="169" spans="2:11" ht="12.75">
      <c r="B169" s="103">
        <v>5000</v>
      </c>
      <c r="C169" s="1" t="s">
        <v>52</v>
      </c>
      <c r="D169" s="1" t="s">
        <v>89</v>
      </c>
      <c r="E169" s="1" t="s">
        <v>43</v>
      </c>
      <c r="F169" s="29" t="s">
        <v>114</v>
      </c>
      <c r="G169" s="29" t="s">
        <v>47</v>
      </c>
      <c r="H169" s="6">
        <f t="shared" si="7"/>
        <v>-35000</v>
      </c>
      <c r="I169" s="24">
        <f t="shared" si="6"/>
        <v>9.090909090909092</v>
      </c>
      <c r="K169" s="2">
        <v>550</v>
      </c>
    </row>
    <row r="170" spans="2:11" ht="12.75">
      <c r="B170" s="103">
        <v>5000</v>
      </c>
      <c r="C170" s="1" t="s">
        <v>52</v>
      </c>
      <c r="D170" s="1" t="s">
        <v>89</v>
      </c>
      <c r="E170" s="1" t="s">
        <v>43</v>
      </c>
      <c r="F170" s="29" t="s">
        <v>115</v>
      </c>
      <c r="G170" s="29" t="s">
        <v>37</v>
      </c>
      <c r="H170" s="6">
        <f t="shared" si="7"/>
        <v>-40000</v>
      </c>
      <c r="I170" s="24">
        <f t="shared" si="6"/>
        <v>9.090909090909092</v>
      </c>
      <c r="K170" s="2">
        <v>550</v>
      </c>
    </row>
    <row r="171" spans="2:11" ht="12.75">
      <c r="B171" s="103">
        <v>5000</v>
      </c>
      <c r="C171" s="1" t="s">
        <v>52</v>
      </c>
      <c r="D171" s="1" t="s">
        <v>89</v>
      </c>
      <c r="E171" s="1" t="s">
        <v>43</v>
      </c>
      <c r="F171" s="29" t="s">
        <v>116</v>
      </c>
      <c r="G171" s="29" t="s">
        <v>39</v>
      </c>
      <c r="H171" s="6">
        <f t="shared" si="7"/>
        <v>-45000</v>
      </c>
      <c r="I171" s="24">
        <f t="shared" si="6"/>
        <v>9.090909090909092</v>
      </c>
      <c r="K171" s="2">
        <v>550</v>
      </c>
    </row>
    <row r="172" spans="1:11" s="44" customFormat="1" ht="12.75">
      <c r="A172" s="13"/>
      <c r="B172" s="79">
        <f>SUM(B163:B171)</f>
        <v>45000</v>
      </c>
      <c r="C172" s="13" t="s">
        <v>52</v>
      </c>
      <c r="D172" s="13"/>
      <c r="E172" s="13"/>
      <c r="F172" s="20"/>
      <c r="G172" s="20"/>
      <c r="H172" s="40">
        <v>0</v>
      </c>
      <c r="I172" s="43">
        <f t="shared" si="6"/>
        <v>81.81818181818181</v>
      </c>
      <c r="K172" s="2">
        <v>550</v>
      </c>
    </row>
    <row r="173" spans="2:11" ht="12.75">
      <c r="B173" s="103"/>
      <c r="H173" s="6">
        <f t="shared" si="7"/>
        <v>0</v>
      </c>
      <c r="I173" s="24">
        <f t="shared" si="6"/>
        <v>0</v>
      </c>
      <c r="K173" s="2">
        <v>550</v>
      </c>
    </row>
    <row r="174" spans="2:11" ht="12.75">
      <c r="B174" s="103"/>
      <c r="H174" s="6">
        <f t="shared" si="7"/>
        <v>0</v>
      </c>
      <c r="I174" s="24">
        <f t="shared" si="6"/>
        <v>0</v>
      </c>
      <c r="K174" s="2">
        <v>550</v>
      </c>
    </row>
    <row r="175" spans="2:11" ht="12.75">
      <c r="B175" s="103"/>
      <c r="H175" s="6">
        <f t="shared" si="7"/>
        <v>0</v>
      </c>
      <c r="I175" s="24">
        <f t="shared" si="6"/>
        <v>0</v>
      </c>
      <c r="K175" s="2">
        <v>550</v>
      </c>
    </row>
    <row r="176" spans="2:11" ht="12.75">
      <c r="B176" s="103">
        <v>2000</v>
      </c>
      <c r="C176" s="1" t="s">
        <v>57</v>
      </c>
      <c r="D176" s="1" t="s">
        <v>89</v>
      </c>
      <c r="E176" s="1" t="s">
        <v>43</v>
      </c>
      <c r="F176" s="29" t="s">
        <v>104</v>
      </c>
      <c r="G176" s="29" t="s">
        <v>35</v>
      </c>
      <c r="H176" s="6">
        <f t="shared" si="7"/>
        <v>-2000</v>
      </c>
      <c r="I176" s="24">
        <f t="shared" si="6"/>
        <v>3.6363636363636362</v>
      </c>
      <c r="K176" s="2">
        <v>550</v>
      </c>
    </row>
    <row r="177" spans="2:11" ht="12.75">
      <c r="B177" s="103">
        <v>2000</v>
      </c>
      <c r="C177" s="1" t="s">
        <v>57</v>
      </c>
      <c r="D177" s="1" t="s">
        <v>89</v>
      </c>
      <c r="E177" s="1" t="s">
        <v>43</v>
      </c>
      <c r="F177" s="29" t="s">
        <v>104</v>
      </c>
      <c r="G177" s="29" t="s">
        <v>55</v>
      </c>
      <c r="H177" s="6">
        <f t="shared" si="7"/>
        <v>-4000</v>
      </c>
      <c r="I177" s="24">
        <f t="shared" si="6"/>
        <v>3.6363636363636362</v>
      </c>
      <c r="K177" s="2">
        <v>550</v>
      </c>
    </row>
    <row r="178" spans="2:11" ht="12.75">
      <c r="B178" s="103">
        <v>2000</v>
      </c>
      <c r="C178" s="1" t="s">
        <v>57</v>
      </c>
      <c r="D178" s="1" t="s">
        <v>89</v>
      </c>
      <c r="E178" s="1" t="s">
        <v>43</v>
      </c>
      <c r="F178" s="29" t="s">
        <v>104</v>
      </c>
      <c r="G178" s="29" t="s">
        <v>41</v>
      </c>
      <c r="H178" s="6">
        <f t="shared" si="7"/>
        <v>-6000</v>
      </c>
      <c r="I178" s="24">
        <f t="shared" si="6"/>
        <v>3.6363636363636362</v>
      </c>
      <c r="K178" s="2">
        <v>550</v>
      </c>
    </row>
    <row r="179" spans="2:11" ht="12.75">
      <c r="B179" s="103">
        <v>2000</v>
      </c>
      <c r="C179" s="14" t="s">
        <v>57</v>
      </c>
      <c r="D179" s="1" t="s">
        <v>89</v>
      </c>
      <c r="E179" s="1" t="s">
        <v>43</v>
      </c>
      <c r="F179" s="29" t="s">
        <v>104</v>
      </c>
      <c r="G179" s="29" t="s">
        <v>47</v>
      </c>
      <c r="H179" s="6">
        <f t="shared" si="7"/>
        <v>-8000</v>
      </c>
      <c r="I179" s="24">
        <f t="shared" si="6"/>
        <v>3.6363636363636362</v>
      </c>
      <c r="K179" s="2">
        <v>550</v>
      </c>
    </row>
    <row r="180" spans="2:11" ht="12.75">
      <c r="B180" s="103">
        <v>2000</v>
      </c>
      <c r="C180" s="1" t="s">
        <v>57</v>
      </c>
      <c r="D180" s="1" t="s">
        <v>89</v>
      </c>
      <c r="E180" s="1" t="s">
        <v>43</v>
      </c>
      <c r="F180" s="29" t="s">
        <v>104</v>
      </c>
      <c r="G180" s="29" t="s">
        <v>37</v>
      </c>
      <c r="H180" s="6">
        <f t="shared" si="7"/>
        <v>-10000</v>
      </c>
      <c r="I180" s="24">
        <f t="shared" si="6"/>
        <v>3.6363636363636362</v>
      </c>
      <c r="K180" s="2">
        <v>550</v>
      </c>
    </row>
    <row r="181" spans="2:11" ht="12.75">
      <c r="B181" s="103">
        <v>2000</v>
      </c>
      <c r="C181" s="1" t="s">
        <v>57</v>
      </c>
      <c r="D181" s="1" t="s">
        <v>89</v>
      </c>
      <c r="E181" s="1" t="s">
        <v>43</v>
      </c>
      <c r="F181" s="29" t="s">
        <v>104</v>
      </c>
      <c r="G181" s="29" t="s">
        <v>39</v>
      </c>
      <c r="H181" s="6">
        <f t="shared" si="7"/>
        <v>-12000</v>
      </c>
      <c r="I181" s="24">
        <f t="shared" si="6"/>
        <v>3.6363636363636362</v>
      </c>
      <c r="K181" s="2">
        <v>550</v>
      </c>
    </row>
    <row r="182" spans="2:11" ht="12.75">
      <c r="B182" s="103">
        <v>2000</v>
      </c>
      <c r="C182" s="1" t="s">
        <v>57</v>
      </c>
      <c r="D182" s="1" t="s">
        <v>89</v>
      </c>
      <c r="E182" s="1" t="s">
        <v>43</v>
      </c>
      <c r="F182" s="29" t="s">
        <v>104</v>
      </c>
      <c r="G182" s="29" t="s">
        <v>71</v>
      </c>
      <c r="H182" s="6">
        <f t="shared" si="7"/>
        <v>-14000</v>
      </c>
      <c r="I182" s="24">
        <f t="shared" si="6"/>
        <v>3.6363636363636362</v>
      </c>
      <c r="K182" s="2">
        <v>550</v>
      </c>
    </row>
    <row r="183" spans="1:11" s="44" customFormat="1" ht="12.75">
      <c r="A183" s="13"/>
      <c r="B183" s="79">
        <f>SUM(B176:B182)</f>
        <v>14000</v>
      </c>
      <c r="C183" s="13" t="s">
        <v>57</v>
      </c>
      <c r="D183" s="13"/>
      <c r="E183" s="13"/>
      <c r="F183" s="20"/>
      <c r="G183" s="20"/>
      <c r="H183" s="40">
        <v>0</v>
      </c>
      <c r="I183" s="43">
        <f t="shared" si="6"/>
        <v>25.454545454545453</v>
      </c>
      <c r="K183" s="2">
        <v>550</v>
      </c>
    </row>
    <row r="184" spans="2:11" ht="12.75">
      <c r="B184" s="271"/>
      <c r="H184" s="6">
        <f t="shared" si="7"/>
        <v>0</v>
      </c>
      <c r="I184" s="24">
        <f t="shared" si="6"/>
        <v>0</v>
      </c>
      <c r="K184" s="2">
        <v>550</v>
      </c>
    </row>
    <row r="185" spans="2:11" ht="12.75">
      <c r="B185" s="271"/>
      <c r="H185" s="6">
        <f t="shared" si="7"/>
        <v>0</v>
      </c>
      <c r="I185" s="24">
        <f t="shared" si="6"/>
        <v>0</v>
      </c>
      <c r="K185" s="2">
        <v>550</v>
      </c>
    </row>
    <row r="186" spans="2:11" ht="12.75">
      <c r="B186" s="271"/>
      <c r="H186" s="6">
        <f t="shared" si="7"/>
        <v>0</v>
      </c>
      <c r="I186" s="24">
        <f t="shared" si="6"/>
        <v>0</v>
      </c>
      <c r="K186" s="2">
        <v>550</v>
      </c>
    </row>
    <row r="187" spans="2:11" ht="12.75">
      <c r="B187" s="103">
        <v>1000</v>
      </c>
      <c r="C187" s="1" t="s">
        <v>117</v>
      </c>
      <c r="D187" s="1" t="s">
        <v>89</v>
      </c>
      <c r="E187" s="1" t="s">
        <v>59</v>
      </c>
      <c r="F187" s="29" t="s">
        <v>104</v>
      </c>
      <c r="G187" s="29" t="s">
        <v>55</v>
      </c>
      <c r="H187" s="6">
        <f t="shared" si="7"/>
        <v>-1000</v>
      </c>
      <c r="I187" s="24">
        <f t="shared" si="6"/>
        <v>1.8181818181818181</v>
      </c>
      <c r="K187" s="2">
        <v>550</v>
      </c>
    </row>
    <row r="188" spans="1:11" s="44" customFormat="1" ht="12.75">
      <c r="A188" s="13"/>
      <c r="B188" s="79">
        <v>1000</v>
      </c>
      <c r="C188" s="13"/>
      <c r="D188" s="13"/>
      <c r="E188" s="13" t="s">
        <v>59</v>
      </c>
      <c r="F188" s="20"/>
      <c r="G188" s="20"/>
      <c r="H188" s="40">
        <v>0</v>
      </c>
      <c r="I188" s="43">
        <f t="shared" si="6"/>
        <v>1.8181818181818181</v>
      </c>
      <c r="K188" s="2">
        <v>550</v>
      </c>
    </row>
    <row r="189" spans="2:11" ht="12.75">
      <c r="B189" s="103"/>
      <c r="H189" s="6">
        <f t="shared" si="7"/>
        <v>0</v>
      </c>
      <c r="I189" s="24">
        <f t="shared" si="6"/>
        <v>0</v>
      </c>
      <c r="K189" s="2">
        <v>550</v>
      </c>
    </row>
    <row r="190" spans="2:11" ht="12.75">
      <c r="B190" s="103"/>
      <c r="H190" s="6">
        <f t="shared" si="7"/>
        <v>0</v>
      </c>
      <c r="I190" s="24">
        <f t="shared" si="6"/>
        <v>0</v>
      </c>
      <c r="K190" s="2">
        <v>550</v>
      </c>
    </row>
    <row r="191" spans="2:11" ht="12.75">
      <c r="B191" s="103"/>
      <c r="H191" s="6">
        <f t="shared" si="7"/>
        <v>0</v>
      </c>
      <c r="I191" s="24">
        <f t="shared" si="6"/>
        <v>0</v>
      </c>
      <c r="K191" s="2">
        <v>550</v>
      </c>
    </row>
    <row r="192" spans="2:11" ht="12.75">
      <c r="B192" s="137">
        <v>2000</v>
      </c>
      <c r="C192" s="1" t="s">
        <v>118</v>
      </c>
      <c r="D192" s="1" t="s">
        <v>89</v>
      </c>
      <c r="E192" s="1" t="s">
        <v>119</v>
      </c>
      <c r="F192" s="29" t="s">
        <v>104</v>
      </c>
      <c r="G192" s="29" t="s">
        <v>35</v>
      </c>
      <c r="H192" s="6">
        <f t="shared" si="7"/>
        <v>-2000</v>
      </c>
      <c r="I192" s="24">
        <f t="shared" si="6"/>
        <v>3.6363636363636362</v>
      </c>
      <c r="K192" s="2">
        <v>550</v>
      </c>
    </row>
    <row r="193" spans="2:11" ht="12.75">
      <c r="B193" s="137">
        <v>2000</v>
      </c>
      <c r="C193" s="1" t="s">
        <v>118</v>
      </c>
      <c r="D193" s="1" t="s">
        <v>89</v>
      </c>
      <c r="E193" s="1" t="s">
        <v>119</v>
      </c>
      <c r="F193" s="29" t="s">
        <v>104</v>
      </c>
      <c r="G193" s="29" t="s">
        <v>55</v>
      </c>
      <c r="H193" s="6">
        <f t="shared" si="7"/>
        <v>-4000</v>
      </c>
      <c r="I193" s="24">
        <f t="shared" si="6"/>
        <v>3.6363636363636362</v>
      </c>
      <c r="K193" s="2">
        <v>550</v>
      </c>
    </row>
    <row r="194" spans="2:11" ht="12.75">
      <c r="B194" s="137">
        <v>2000</v>
      </c>
      <c r="C194" s="1" t="s">
        <v>118</v>
      </c>
      <c r="D194" s="1" t="s">
        <v>89</v>
      </c>
      <c r="E194" s="1" t="s">
        <v>119</v>
      </c>
      <c r="F194" s="29" t="s">
        <v>104</v>
      </c>
      <c r="G194" s="29" t="s">
        <v>41</v>
      </c>
      <c r="H194" s="6">
        <f t="shared" si="7"/>
        <v>-6000</v>
      </c>
      <c r="I194" s="24">
        <f t="shared" si="6"/>
        <v>3.6363636363636362</v>
      </c>
      <c r="K194" s="2">
        <v>550</v>
      </c>
    </row>
    <row r="195" spans="2:11" ht="12.75">
      <c r="B195" s="137">
        <v>2000</v>
      </c>
      <c r="C195" s="1" t="s">
        <v>118</v>
      </c>
      <c r="D195" s="1" t="s">
        <v>89</v>
      </c>
      <c r="E195" s="1" t="s">
        <v>119</v>
      </c>
      <c r="F195" s="29" t="s">
        <v>104</v>
      </c>
      <c r="G195" s="29" t="s">
        <v>41</v>
      </c>
      <c r="H195" s="6">
        <f t="shared" si="7"/>
        <v>-8000</v>
      </c>
      <c r="I195" s="24">
        <f t="shared" si="6"/>
        <v>3.6363636363636362</v>
      </c>
      <c r="K195" s="2">
        <v>550</v>
      </c>
    </row>
    <row r="196" spans="2:11" ht="12.75">
      <c r="B196" s="137">
        <v>10000</v>
      </c>
      <c r="C196" s="14" t="s">
        <v>118</v>
      </c>
      <c r="D196" s="1" t="s">
        <v>89</v>
      </c>
      <c r="E196" s="1" t="s">
        <v>119</v>
      </c>
      <c r="F196" s="29" t="s">
        <v>104</v>
      </c>
      <c r="G196" s="29" t="s">
        <v>47</v>
      </c>
      <c r="H196" s="6">
        <f t="shared" si="7"/>
        <v>-18000</v>
      </c>
      <c r="I196" s="24">
        <f t="shared" si="6"/>
        <v>18.181818181818183</v>
      </c>
      <c r="K196" s="2">
        <v>550</v>
      </c>
    </row>
    <row r="197" spans="1:11" s="44" customFormat="1" ht="12.75">
      <c r="A197" s="13"/>
      <c r="B197" s="274">
        <f>SUM(B192:B196)</f>
        <v>18000</v>
      </c>
      <c r="C197" s="13"/>
      <c r="D197" s="13"/>
      <c r="E197" s="13" t="s">
        <v>119</v>
      </c>
      <c r="F197" s="20"/>
      <c r="G197" s="20"/>
      <c r="H197" s="40">
        <v>0</v>
      </c>
      <c r="I197" s="43">
        <f t="shared" si="6"/>
        <v>32.72727272727273</v>
      </c>
      <c r="K197" s="2">
        <v>550</v>
      </c>
    </row>
    <row r="198" spans="2:11" ht="12.75">
      <c r="B198" s="103"/>
      <c r="H198" s="6">
        <f t="shared" si="7"/>
        <v>0</v>
      </c>
      <c r="I198" s="24">
        <f t="shared" si="6"/>
        <v>0</v>
      </c>
      <c r="K198" s="2">
        <v>550</v>
      </c>
    </row>
    <row r="199" spans="2:11" ht="12.75">
      <c r="B199" s="103"/>
      <c r="H199" s="6">
        <f t="shared" si="7"/>
        <v>0</v>
      </c>
      <c r="I199" s="24">
        <f t="shared" si="6"/>
        <v>0</v>
      </c>
      <c r="K199" s="2">
        <v>550</v>
      </c>
    </row>
    <row r="200" spans="2:11" ht="12.75">
      <c r="B200" s="103"/>
      <c r="H200" s="6">
        <f t="shared" si="7"/>
        <v>0</v>
      </c>
      <c r="I200" s="24">
        <f t="shared" si="6"/>
        <v>0</v>
      </c>
      <c r="K200" s="2">
        <v>550</v>
      </c>
    </row>
    <row r="201" spans="2:11" ht="12.75">
      <c r="B201" s="103"/>
      <c r="H201" s="6">
        <f t="shared" si="7"/>
        <v>0</v>
      </c>
      <c r="I201" s="24">
        <f t="shared" si="6"/>
        <v>0</v>
      </c>
      <c r="K201" s="2">
        <v>550</v>
      </c>
    </row>
    <row r="202" spans="2:11" ht="12.75">
      <c r="B202" s="103"/>
      <c r="H202" s="6">
        <f t="shared" si="7"/>
        <v>0</v>
      </c>
      <c r="I202" s="24">
        <f t="shared" si="6"/>
        <v>0</v>
      </c>
      <c r="K202" s="2">
        <v>550</v>
      </c>
    </row>
    <row r="203" spans="2:11" ht="12.75">
      <c r="B203" s="103"/>
      <c r="H203" s="6">
        <f t="shared" si="7"/>
        <v>0</v>
      </c>
      <c r="I203" s="24">
        <f t="shared" si="6"/>
        <v>0</v>
      </c>
      <c r="K203" s="2">
        <v>550</v>
      </c>
    </row>
    <row r="204" spans="2:11" ht="12.75">
      <c r="B204" s="103"/>
      <c r="H204" s="6">
        <f t="shared" si="7"/>
        <v>0</v>
      </c>
      <c r="I204" s="24">
        <f t="shared" si="6"/>
        <v>0</v>
      </c>
      <c r="K204" s="2">
        <v>550</v>
      </c>
    </row>
    <row r="205" spans="1:11" s="63" customFormat="1" ht="12.75">
      <c r="A205" s="59"/>
      <c r="B205" s="58">
        <f>+B223+B229+B240+B251+B264+B275</f>
        <v>222450</v>
      </c>
      <c r="C205" s="41" t="s">
        <v>120</v>
      </c>
      <c r="D205" s="42" t="s">
        <v>121</v>
      </c>
      <c r="E205" s="41" t="s">
        <v>88</v>
      </c>
      <c r="F205" s="20"/>
      <c r="G205" s="61"/>
      <c r="H205" s="60">
        <f t="shared" si="7"/>
        <v>-222450</v>
      </c>
      <c r="I205" s="62">
        <f t="shared" si="6"/>
        <v>404.45454545454544</v>
      </c>
      <c r="K205" s="2">
        <v>550</v>
      </c>
    </row>
    <row r="206" spans="2:11" ht="12.75">
      <c r="B206" s="103"/>
      <c r="H206" s="6">
        <v>0</v>
      </c>
      <c r="I206" s="24">
        <f t="shared" si="6"/>
        <v>0</v>
      </c>
      <c r="K206" s="2">
        <v>550</v>
      </c>
    </row>
    <row r="207" spans="2:11" ht="12.75">
      <c r="B207" s="103"/>
      <c r="H207" s="6">
        <f t="shared" si="7"/>
        <v>0</v>
      </c>
      <c r="I207" s="24">
        <f t="shared" si="6"/>
        <v>0</v>
      </c>
      <c r="K207" s="2">
        <v>550</v>
      </c>
    </row>
    <row r="208" spans="2:11" ht="12.75">
      <c r="B208" s="103"/>
      <c r="H208" s="6">
        <f t="shared" si="7"/>
        <v>0</v>
      </c>
      <c r="I208" s="24">
        <f t="shared" si="6"/>
        <v>0</v>
      </c>
      <c r="K208" s="2">
        <v>550</v>
      </c>
    </row>
    <row r="209" spans="2:11" ht="12.75">
      <c r="B209" s="103">
        <v>2500</v>
      </c>
      <c r="C209" s="47" t="s">
        <v>0</v>
      </c>
      <c r="D209" s="1" t="s">
        <v>32</v>
      </c>
      <c r="E209" s="1" t="s">
        <v>122</v>
      </c>
      <c r="F209" s="56" t="s">
        <v>123</v>
      </c>
      <c r="G209" s="29" t="s">
        <v>124</v>
      </c>
      <c r="H209" s="6">
        <f t="shared" si="7"/>
        <v>-2500</v>
      </c>
      <c r="I209" s="24">
        <f t="shared" si="6"/>
        <v>4.545454545454546</v>
      </c>
      <c r="K209" s="2">
        <v>550</v>
      </c>
    </row>
    <row r="210" spans="2:11" ht="12.75">
      <c r="B210" s="103">
        <v>7500</v>
      </c>
      <c r="C210" s="47" t="s">
        <v>0</v>
      </c>
      <c r="D210" s="1" t="s">
        <v>32</v>
      </c>
      <c r="E210" s="1" t="s">
        <v>74</v>
      </c>
      <c r="F210" s="56" t="s">
        <v>125</v>
      </c>
      <c r="G210" s="29" t="s">
        <v>124</v>
      </c>
      <c r="H210" s="6">
        <f t="shared" si="7"/>
        <v>-10000</v>
      </c>
      <c r="I210" s="24">
        <f aca="true" t="shared" si="8" ref="I210:I274">+B210/K210</f>
        <v>13.636363636363637</v>
      </c>
      <c r="K210" s="2">
        <v>550</v>
      </c>
    </row>
    <row r="211" spans="2:11" ht="12.75">
      <c r="B211" s="103">
        <v>7500</v>
      </c>
      <c r="C211" s="47" t="s">
        <v>0</v>
      </c>
      <c r="D211" s="1" t="s">
        <v>32</v>
      </c>
      <c r="E211" s="1" t="s">
        <v>74</v>
      </c>
      <c r="F211" s="56" t="s">
        <v>126</v>
      </c>
      <c r="G211" s="29" t="s">
        <v>127</v>
      </c>
      <c r="H211" s="6">
        <f t="shared" si="7"/>
        <v>-17500</v>
      </c>
      <c r="I211" s="24">
        <f t="shared" si="8"/>
        <v>13.636363636363637</v>
      </c>
      <c r="K211" s="2">
        <v>550</v>
      </c>
    </row>
    <row r="212" spans="2:11" ht="12.75">
      <c r="B212" s="103">
        <v>5000</v>
      </c>
      <c r="C212" s="47" t="s">
        <v>0</v>
      </c>
      <c r="D212" s="1" t="s">
        <v>32</v>
      </c>
      <c r="E212" s="1" t="s">
        <v>74</v>
      </c>
      <c r="F212" s="56" t="s">
        <v>128</v>
      </c>
      <c r="G212" s="29" t="s">
        <v>129</v>
      </c>
      <c r="H212" s="6">
        <f t="shared" si="7"/>
        <v>-22500</v>
      </c>
      <c r="I212" s="24">
        <f t="shared" si="8"/>
        <v>9.090909090909092</v>
      </c>
      <c r="K212" s="2">
        <v>550</v>
      </c>
    </row>
    <row r="213" spans="2:11" ht="12.75">
      <c r="B213" s="103">
        <v>2500</v>
      </c>
      <c r="C213" s="47" t="s">
        <v>0</v>
      </c>
      <c r="D213" s="1" t="s">
        <v>32</v>
      </c>
      <c r="E213" s="1" t="s">
        <v>33</v>
      </c>
      <c r="F213" s="56" t="s">
        <v>130</v>
      </c>
      <c r="G213" s="29" t="s">
        <v>129</v>
      </c>
      <c r="H213" s="6">
        <f t="shared" si="7"/>
        <v>-25000</v>
      </c>
      <c r="I213" s="24">
        <f t="shared" si="8"/>
        <v>4.545454545454546</v>
      </c>
      <c r="K213" s="2">
        <v>550</v>
      </c>
    </row>
    <row r="214" spans="2:11" ht="12.75">
      <c r="B214" s="103">
        <v>17500</v>
      </c>
      <c r="C214" s="47" t="s">
        <v>0</v>
      </c>
      <c r="D214" s="1" t="s">
        <v>32</v>
      </c>
      <c r="E214" s="1" t="s">
        <v>74</v>
      </c>
      <c r="F214" s="56" t="s">
        <v>131</v>
      </c>
      <c r="G214" s="29" t="s">
        <v>132</v>
      </c>
      <c r="H214" s="6">
        <f t="shared" si="7"/>
        <v>-42500</v>
      </c>
      <c r="I214" s="24">
        <f t="shared" si="8"/>
        <v>31.818181818181817</v>
      </c>
      <c r="K214" s="2">
        <v>550</v>
      </c>
    </row>
    <row r="215" spans="2:11" ht="12.75">
      <c r="B215" s="103">
        <v>2500</v>
      </c>
      <c r="C215" s="47" t="s">
        <v>0</v>
      </c>
      <c r="D215" s="1" t="s">
        <v>32</v>
      </c>
      <c r="E215" s="1" t="s">
        <v>122</v>
      </c>
      <c r="F215" s="56" t="s">
        <v>133</v>
      </c>
      <c r="G215" s="29" t="s">
        <v>132</v>
      </c>
      <c r="H215" s="6">
        <f t="shared" si="7"/>
        <v>-45000</v>
      </c>
      <c r="I215" s="24">
        <f t="shared" si="8"/>
        <v>4.545454545454546</v>
      </c>
      <c r="K215" s="2">
        <v>550</v>
      </c>
    </row>
    <row r="216" spans="2:11" ht="12.75">
      <c r="B216" s="103">
        <v>10000</v>
      </c>
      <c r="C216" s="47" t="s">
        <v>0</v>
      </c>
      <c r="D216" s="1" t="s">
        <v>32</v>
      </c>
      <c r="E216" s="1" t="s">
        <v>74</v>
      </c>
      <c r="F216" s="56" t="s">
        <v>134</v>
      </c>
      <c r="G216" s="29" t="s">
        <v>135</v>
      </c>
      <c r="H216" s="6">
        <f t="shared" si="7"/>
        <v>-55000</v>
      </c>
      <c r="I216" s="24">
        <f t="shared" si="8"/>
        <v>18.181818181818183</v>
      </c>
      <c r="K216" s="2">
        <v>550</v>
      </c>
    </row>
    <row r="217" spans="2:11" ht="12.75">
      <c r="B217" s="103">
        <v>2500</v>
      </c>
      <c r="C217" s="47" t="s">
        <v>0</v>
      </c>
      <c r="D217" s="1" t="s">
        <v>32</v>
      </c>
      <c r="E217" s="1" t="s">
        <v>122</v>
      </c>
      <c r="F217" s="56" t="s">
        <v>136</v>
      </c>
      <c r="G217" s="29" t="s">
        <v>135</v>
      </c>
      <c r="H217" s="6">
        <f t="shared" si="7"/>
        <v>-57500</v>
      </c>
      <c r="I217" s="24">
        <f t="shared" si="8"/>
        <v>4.545454545454546</v>
      </c>
      <c r="K217" s="2">
        <v>550</v>
      </c>
    </row>
    <row r="218" spans="2:11" ht="12.75">
      <c r="B218" s="103">
        <v>5000</v>
      </c>
      <c r="C218" s="1" t="s">
        <v>0</v>
      </c>
      <c r="D218" s="1" t="s">
        <v>89</v>
      </c>
      <c r="E218" s="1" t="s">
        <v>90</v>
      </c>
      <c r="F218" s="29" t="s">
        <v>137</v>
      </c>
      <c r="G218" s="29" t="s">
        <v>138</v>
      </c>
      <c r="H218" s="6">
        <f t="shared" si="7"/>
        <v>-62500</v>
      </c>
      <c r="I218" s="24">
        <f t="shared" si="8"/>
        <v>9.090909090909092</v>
      </c>
      <c r="K218" s="2">
        <v>550</v>
      </c>
    </row>
    <row r="219" spans="2:11" ht="12.75">
      <c r="B219" s="103">
        <v>5000</v>
      </c>
      <c r="C219" s="1" t="s">
        <v>0</v>
      </c>
      <c r="D219" s="1" t="s">
        <v>89</v>
      </c>
      <c r="E219" s="1" t="s">
        <v>90</v>
      </c>
      <c r="F219" s="29" t="s">
        <v>139</v>
      </c>
      <c r="G219" s="29" t="s">
        <v>129</v>
      </c>
      <c r="H219" s="6">
        <f t="shared" si="7"/>
        <v>-67500</v>
      </c>
      <c r="I219" s="24">
        <f t="shared" si="8"/>
        <v>9.090909090909092</v>
      </c>
      <c r="K219" s="2">
        <v>550</v>
      </c>
    </row>
    <row r="220" spans="2:11" ht="12.75">
      <c r="B220" s="103">
        <v>2500</v>
      </c>
      <c r="C220" s="1" t="s">
        <v>0</v>
      </c>
      <c r="D220" s="1" t="s">
        <v>89</v>
      </c>
      <c r="E220" s="1" t="s">
        <v>90</v>
      </c>
      <c r="F220" s="29" t="s">
        <v>140</v>
      </c>
      <c r="G220" s="29" t="s">
        <v>129</v>
      </c>
      <c r="H220" s="6">
        <f t="shared" si="7"/>
        <v>-70000</v>
      </c>
      <c r="I220" s="24">
        <f t="shared" si="8"/>
        <v>4.545454545454546</v>
      </c>
      <c r="K220" s="2">
        <v>550</v>
      </c>
    </row>
    <row r="221" spans="2:11" ht="12.75">
      <c r="B221" s="103">
        <v>2500</v>
      </c>
      <c r="C221" s="1" t="s">
        <v>0</v>
      </c>
      <c r="D221" s="1" t="s">
        <v>89</v>
      </c>
      <c r="E221" s="1" t="s">
        <v>90</v>
      </c>
      <c r="F221" s="29" t="s">
        <v>141</v>
      </c>
      <c r="G221" s="29" t="s">
        <v>132</v>
      </c>
      <c r="H221" s="6">
        <f t="shared" si="7"/>
        <v>-72500</v>
      </c>
      <c r="I221" s="24">
        <f t="shared" si="8"/>
        <v>4.545454545454546</v>
      </c>
      <c r="K221" s="2">
        <v>550</v>
      </c>
    </row>
    <row r="222" spans="2:11" ht="12.75">
      <c r="B222" s="103">
        <v>1000</v>
      </c>
      <c r="C222" s="1" t="s">
        <v>0</v>
      </c>
      <c r="D222" s="1" t="s">
        <v>89</v>
      </c>
      <c r="E222" s="1" t="s">
        <v>90</v>
      </c>
      <c r="F222" s="29" t="s">
        <v>142</v>
      </c>
      <c r="G222" s="29" t="s">
        <v>132</v>
      </c>
      <c r="H222" s="6">
        <f t="shared" si="7"/>
        <v>-73500</v>
      </c>
      <c r="I222" s="24">
        <f t="shared" si="8"/>
        <v>1.8181818181818181</v>
      </c>
      <c r="K222" s="2">
        <v>550</v>
      </c>
    </row>
    <row r="223" spans="1:11" s="44" customFormat="1" ht="12.75">
      <c r="A223" s="13"/>
      <c r="B223" s="79">
        <f>SUM(B209:B222)</f>
        <v>73500</v>
      </c>
      <c r="C223" s="13" t="s">
        <v>0</v>
      </c>
      <c r="D223" s="13"/>
      <c r="E223" s="13"/>
      <c r="F223" s="20"/>
      <c r="G223" s="20"/>
      <c r="H223" s="40">
        <v>0</v>
      </c>
      <c r="I223" s="43">
        <f t="shared" si="8"/>
        <v>133.63636363636363</v>
      </c>
      <c r="K223" s="2">
        <v>550</v>
      </c>
    </row>
    <row r="224" spans="2:11" ht="12.75">
      <c r="B224" s="103"/>
      <c r="H224" s="6">
        <f t="shared" si="7"/>
        <v>0</v>
      </c>
      <c r="I224" s="24">
        <f t="shared" si="8"/>
        <v>0</v>
      </c>
      <c r="K224" s="2">
        <v>550</v>
      </c>
    </row>
    <row r="225" spans="2:11" ht="12.75">
      <c r="B225" s="103"/>
      <c r="H225" s="6">
        <f t="shared" si="7"/>
        <v>0</v>
      </c>
      <c r="I225" s="24">
        <f t="shared" si="8"/>
        <v>0</v>
      </c>
      <c r="K225" s="2">
        <v>550</v>
      </c>
    </row>
    <row r="226" spans="2:11" ht="12.75">
      <c r="B226" s="103"/>
      <c r="H226" s="6">
        <f t="shared" si="7"/>
        <v>0</v>
      </c>
      <c r="I226" s="24">
        <f t="shared" si="8"/>
        <v>0</v>
      </c>
      <c r="K226" s="2">
        <v>550</v>
      </c>
    </row>
    <row r="227" spans="2:11" ht="12.75">
      <c r="B227" s="103">
        <v>2500</v>
      </c>
      <c r="C227" s="1" t="s">
        <v>143</v>
      </c>
      <c r="D227" s="1" t="s">
        <v>89</v>
      </c>
      <c r="E227" s="1" t="s">
        <v>43</v>
      </c>
      <c r="F227" s="29" t="s">
        <v>144</v>
      </c>
      <c r="G227" s="29" t="s">
        <v>124</v>
      </c>
      <c r="H227" s="6">
        <f t="shared" si="7"/>
        <v>-2500</v>
      </c>
      <c r="I227" s="24">
        <f t="shared" si="8"/>
        <v>4.545454545454546</v>
      </c>
      <c r="K227" s="2">
        <v>550</v>
      </c>
    </row>
    <row r="228" spans="2:11" ht="12.75">
      <c r="B228" s="103">
        <v>7000</v>
      </c>
      <c r="C228" s="1" t="s">
        <v>145</v>
      </c>
      <c r="D228" s="1" t="s">
        <v>89</v>
      </c>
      <c r="E228" s="1" t="s">
        <v>43</v>
      </c>
      <c r="F228" s="29" t="s">
        <v>146</v>
      </c>
      <c r="G228" s="29" t="s">
        <v>135</v>
      </c>
      <c r="H228" s="6">
        <f t="shared" si="7"/>
        <v>-9500</v>
      </c>
      <c r="I228" s="24">
        <f t="shared" si="8"/>
        <v>12.727272727272727</v>
      </c>
      <c r="K228" s="2">
        <v>550</v>
      </c>
    </row>
    <row r="229" spans="1:11" s="44" customFormat="1" ht="12.75">
      <c r="A229" s="13"/>
      <c r="B229" s="79">
        <f>SUM(B227:B228)</f>
        <v>9500</v>
      </c>
      <c r="C229" s="13" t="s">
        <v>48</v>
      </c>
      <c r="D229" s="13"/>
      <c r="E229" s="13"/>
      <c r="F229" s="20"/>
      <c r="G229" s="20"/>
      <c r="H229" s="40">
        <v>0</v>
      </c>
      <c r="I229" s="43">
        <f t="shared" si="8"/>
        <v>17.272727272727273</v>
      </c>
      <c r="K229" s="2">
        <v>550</v>
      </c>
    </row>
    <row r="230" spans="2:11" ht="12.75">
      <c r="B230" s="103"/>
      <c r="H230" s="6">
        <f t="shared" si="7"/>
        <v>0</v>
      </c>
      <c r="I230" s="24">
        <f t="shared" si="8"/>
        <v>0</v>
      </c>
      <c r="K230" s="2">
        <v>550</v>
      </c>
    </row>
    <row r="231" spans="2:11" ht="12.75">
      <c r="B231" s="103"/>
      <c r="H231" s="6">
        <f t="shared" si="7"/>
        <v>0</v>
      </c>
      <c r="I231" s="24">
        <f t="shared" si="8"/>
        <v>0</v>
      </c>
      <c r="K231" s="2">
        <v>550</v>
      </c>
    </row>
    <row r="232" spans="2:11" ht="12.75">
      <c r="B232" s="103"/>
      <c r="H232" s="6">
        <f t="shared" si="7"/>
        <v>0</v>
      </c>
      <c r="I232" s="24">
        <f t="shared" si="8"/>
        <v>0</v>
      </c>
      <c r="K232" s="2">
        <v>550</v>
      </c>
    </row>
    <row r="233" spans="2:11" ht="12.75">
      <c r="B233" s="103">
        <v>1750</v>
      </c>
      <c r="C233" s="1" t="s">
        <v>49</v>
      </c>
      <c r="D233" s="1" t="s">
        <v>89</v>
      </c>
      <c r="E233" s="1" t="s">
        <v>50</v>
      </c>
      <c r="F233" s="29" t="s">
        <v>147</v>
      </c>
      <c r="G233" s="29" t="s">
        <v>124</v>
      </c>
      <c r="H233" s="6">
        <f t="shared" si="7"/>
        <v>-1750</v>
      </c>
      <c r="I233" s="24">
        <f t="shared" si="8"/>
        <v>3.1818181818181817</v>
      </c>
      <c r="K233" s="2">
        <v>550</v>
      </c>
    </row>
    <row r="234" spans="2:11" ht="12.75">
      <c r="B234" s="103">
        <v>1600</v>
      </c>
      <c r="C234" s="1" t="s">
        <v>49</v>
      </c>
      <c r="D234" s="1" t="s">
        <v>89</v>
      </c>
      <c r="E234" s="1" t="s">
        <v>50</v>
      </c>
      <c r="F234" s="29" t="s">
        <v>142</v>
      </c>
      <c r="G234" s="29" t="s">
        <v>127</v>
      </c>
      <c r="H234" s="6">
        <f t="shared" si="7"/>
        <v>-3350</v>
      </c>
      <c r="I234" s="24">
        <f t="shared" si="8"/>
        <v>2.909090909090909</v>
      </c>
      <c r="K234" s="2">
        <v>550</v>
      </c>
    </row>
    <row r="235" spans="2:11" ht="12.75">
      <c r="B235" s="103">
        <v>800</v>
      </c>
      <c r="C235" s="1" t="s">
        <v>49</v>
      </c>
      <c r="D235" s="1" t="s">
        <v>89</v>
      </c>
      <c r="E235" s="1" t="s">
        <v>50</v>
      </c>
      <c r="F235" s="29" t="s">
        <v>142</v>
      </c>
      <c r="G235" s="29" t="s">
        <v>148</v>
      </c>
      <c r="H235" s="6">
        <f aca="true" t="shared" si="9" ref="H235:H271">H234-B235</f>
        <v>-4150</v>
      </c>
      <c r="I235" s="24">
        <f t="shared" si="8"/>
        <v>1.4545454545454546</v>
      </c>
      <c r="K235" s="2">
        <v>550</v>
      </c>
    </row>
    <row r="236" spans="2:11" ht="12.75">
      <c r="B236" s="103">
        <v>800</v>
      </c>
      <c r="C236" s="1" t="s">
        <v>49</v>
      </c>
      <c r="D236" s="1" t="s">
        <v>89</v>
      </c>
      <c r="E236" s="1" t="s">
        <v>50</v>
      </c>
      <c r="F236" s="29" t="s">
        <v>142</v>
      </c>
      <c r="G236" s="29" t="s">
        <v>138</v>
      </c>
      <c r="H236" s="6">
        <f t="shared" si="9"/>
        <v>-4950</v>
      </c>
      <c r="I236" s="24">
        <f t="shared" si="8"/>
        <v>1.4545454545454546</v>
      </c>
      <c r="K236" s="2">
        <v>550</v>
      </c>
    </row>
    <row r="237" spans="2:11" ht="12.75">
      <c r="B237" s="103">
        <v>800</v>
      </c>
      <c r="C237" s="1" t="s">
        <v>49</v>
      </c>
      <c r="D237" s="1" t="s">
        <v>89</v>
      </c>
      <c r="E237" s="1" t="s">
        <v>50</v>
      </c>
      <c r="F237" s="29" t="s">
        <v>142</v>
      </c>
      <c r="G237" s="29" t="s">
        <v>129</v>
      </c>
      <c r="H237" s="6">
        <f t="shared" si="9"/>
        <v>-5750</v>
      </c>
      <c r="I237" s="24">
        <f t="shared" si="8"/>
        <v>1.4545454545454546</v>
      </c>
      <c r="K237" s="2">
        <v>550</v>
      </c>
    </row>
    <row r="238" spans="2:11" ht="12.75">
      <c r="B238" s="103">
        <v>1500</v>
      </c>
      <c r="C238" s="1" t="s">
        <v>149</v>
      </c>
      <c r="D238" s="1" t="s">
        <v>89</v>
      </c>
      <c r="E238" s="1" t="s">
        <v>50</v>
      </c>
      <c r="F238" s="29" t="s">
        <v>150</v>
      </c>
      <c r="G238" s="29" t="s">
        <v>129</v>
      </c>
      <c r="H238" s="6">
        <f t="shared" si="9"/>
        <v>-7250</v>
      </c>
      <c r="I238" s="24">
        <f t="shared" si="8"/>
        <v>2.727272727272727</v>
      </c>
      <c r="K238" s="2">
        <v>550</v>
      </c>
    </row>
    <row r="239" spans="2:11" ht="12.75">
      <c r="B239" s="103">
        <v>1000</v>
      </c>
      <c r="C239" s="1" t="s">
        <v>49</v>
      </c>
      <c r="D239" s="1" t="s">
        <v>89</v>
      </c>
      <c r="E239" s="1" t="s">
        <v>50</v>
      </c>
      <c r="F239" s="29" t="s">
        <v>142</v>
      </c>
      <c r="G239" s="29" t="s">
        <v>151</v>
      </c>
      <c r="H239" s="6">
        <f t="shared" si="9"/>
        <v>-8250</v>
      </c>
      <c r="I239" s="24">
        <f t="shared" si="8"/>
        <v>1.8181818181818181</v>
      </c>
      <c r="K239" s="2">
        <v>550</v>
      </c>
    </row>
    <row r="240" spans="1:11" s="44" customFormat="1" ht="12.75">
      <c r="A240" s="13"/>
      <c r="B240" s="79">
        <f>SUM(B233:B239)</f>
        <v>8250</v>
      </c>
      <c r="C240" s="13"/>
      <c r="D240" s="13"/>
      <c r="E240" s="13" t="s">
        <v>50</v>
      </c>
      <c r="F240" s="20"/>
      <c r="G240" s="20"/>
      <c r="H240" s="40">
        <v>0</v>
      </c>
      <c r="I240" s="43">
        <f t="shared" si="8"/>
        <v>15</v>
      </c>
      <c r="K240" s="2">
        <v>550</v>
      </c>
    </row>
    <row r="241" spans="2:11" ht="12.75">
      <c r="B241" s="103"/>
      <c r="H241" s="6">
        <f t="shared" si="9"/>
        <v>0</v>
      </c>
      <c r="I241" s="24">
        <f t="shared" si="8"/>
        <v>0</v>
      </c>
      <c r="K241" s="2">
        <v>550</v>
      </c>
    </row>
    <row r="242" spans="2:11" ht="12.75">
      <c r="B242" s="103"/>
      <c r="H242" s="6">
        <f t="shared" si="9"/>
        <v>0</v>
      </c>
      <c r="I242" s="24">
        <f t="shared" si="8"/>
        <v>0</v>
      </c>
      <c r="K242" s="2">
        <v>550</v>
      </c>
    </row>
    <row r="243" spans="2:11" ht="12.75">
      <c r="B243" s="103"/>
      <c r="H243" s="6">
        <f t="shared" si="9"/>
        <v>0</v>
      </c>
      <c r="I243" s="24">
        <f t="shared" si="8"/>
        <v>0</v>
      </c>
      <c r="K243" s="2">
        <v>550</v>
      </c>
    </row>
    <row r="244" spans="2:11" ht="12.75">
      <c r="B244" s="103">
        <v>5000</v>
      </c>
      <c r="C244" s="1" t="s">
        <v>52</v>
      </c>
      <c r="D244" s="1" t="s">
        <v>89</v>
      </c>
      <c r="E244" s="1" t="s">
        <v>43</v>
      </c>
      <c r="F244" s="29" t="s">
        <v>152</v>
      </c>
      <c r="G244" s="29" t="s">
        <v>124</v>
      </c>
      <c r="H244" s="6">
        <f t="shared" si="9"/>
        <v>-5000</v>
      </c>
      <c r="I244" s="24">
        <f t="shared" si="8"/>
        <v>9.090909090909092</v>
      </c>
      <c r="K244" s="2">
        <v>550</v>
      </c>
    </row>
    <row r="245" spans="2:11" ht="12.75">
      <c r="B245" s="103">
        <v>5000</v>
      </c>
      <c r="C245" s="1" t="s">
        <v>52</v>
      </c>
      <c r="D245" s="1" t="s">
        <v>89</v>
      </c>
      <c r="E245" s="1" t="s">
        <v>43</v>
      </c>
      <c r="F245" s="29" t="s">
        <v>153</v>
      </c>
      <c r="G245" s="29" t="s">
        <v>127</v>
      </c>
      <c r="H245" s="6">
        <f t="shared" si="9"/>
        <v>-10000</v>
      </c>
      <c r="I245" s="24">
        <f t="shared" si="8"/>
        <v>9.090909090909092</v>
      </c>
      <c r="K245" s="2">
        <v>550</v>
      </c>
    </row>
    <row r="246" spans="2:11" ht="12.75">
      <c r="B246" s="103">
        <v>5000</v>
      </c>
      <c r="C246" s="3" t="s">
        <v>52</v>
      </c>
      <c r="D246" s="1" t="s">
        <v>89</v>
      </c>
      <c r="E246" s="1" t="s">
        <v>43</v>
      </c>
      <c r="F246" s="29" t="s">
        <v>154</v>
      </c>
      <c r="G246" s="29" t="s">
        <v>148</v>
      </c>
      <c r="H246" s="6">
        <f t="shared" si="9"/>
        <v>-15000</v>
      </c>
      <c r="I246" s="24">
        <f t="shared" si="8"/>
        <v>9.090909090909092</v>
      </c>
      <c r="K246" s="2">
        <v>550</v>
      </c>
    </row>
    <row r="247" spans="2:11" ht="12.75">
      <c r="B247" s="103">
        <v>5000</v>
      </c>
      <c r="C247" s="1" t="s">
        <v>52</v>
      </c>
      <c r="D247" s="1" t="s">
        <v>89</v>
      </c>
      <c r="E247" s="1" t="s">
        <v>43</v>
      </c>
      <c r="F247" s="29" t="s">
        <v>155</v>
      </c>
      <c r="G247" s="29" t="s">
        <v>138</v>
      </c>
      <c r="H247" s="6">
        <f t="shared" si="9"/>
        <v>-20000</v>
      </c>
      <c r="I247" s="24">
        <f t="shared" si="8"/>
        <v>9.090909090909092</v>
      </c>
      <c r="K247" s="2">
        <v>550</v>
      </c>
    </row>
    <row r="248" spans="2:11" ht="12.75">
      <c r="B248" s="103">
        <v>5000</v>
      </c>
      <c r="C248" s="1" t="s">
        <v>52</v>
      </c>
      <c r="D248" s="1" t="s">
        <v>89</v>
      </c>
      <c r="E248" s="1" t="s">
        <v>43</v>
      </c>
      <c r="F248" s="29" t="s">
        <v>156</v>
      </c>
      <c r="G248" s="29" t="s">
        <v>129</v>
      </c>
      <c r="H248" s="6">
        <f t="shared" si="9"/>
        <v>-25000</v>
      </c>
      <c r="I248" s="24">
        <f t="shared" si="8"/>
        <v>9.090909090909092</v>
      </c>
      <c r="K248" s="2">
        <v>550</v>
      </c>
    </row>
    <row r="249" spans="2:11" ht="12.75">
      <c r="B249" s="103">
        <v>5000</v>
      </c>
      <c r="C249" s="1" t="s">
        <v>52</v>
      </c>
      <c r="D249" s="1" t="s">
        <v>89</v>
      </c>
      <c r="E249" s="1" t="s">
        <v>43</v>
      </c>
      <c r="F249" s="29" t="s">
        <v>157</v>
      </c>
      <c r="G249" s="29" t="s">
        <v>151</v>
      </c>
      <c r="H249" s="6">
        <f t="shared" si="9"/>
        <v>-30000</v>
      </c>
      <c r="I249" s="24">
        <f t="shared" si="8"/>
        <v>9.090909090909092</v>
      </c>
      <c r="K249" s="2">
        <v>550</v>
      </c>
    </row>
    <row r="250" spans="2:11" ht="12.75">
      <c r="B250" s="271">
        <v>5000</v>
      </c>
      <c r="C250" s="1" t="s">
        <v>52</v>
      </c>
      <c r="D250" s="1" t="s">
        <v>89</v>
      </c>
      <c r="E250" s="1" t="s">
        <v>43</v>
      </c>
      <c r="F250" s="29" t="s">
        <v>158</v>
      </c>
      <c r="G250" s="29" t="s">
        <v>132</v>
      </c>
      <c r="H250" s="6">
        <f t="shared" si="9"/>
        <v>-35000</v>
      </c>
      <c r="I250" s="24">
        <f t="shared" si="8"/>
        <v>9.090909090909092</v>
      </c>
      <c r="K250" s="2">
        <v>550</v>
      </c>
    </row>
    <row r="251" spans="1:11" s="44" customFormat="1" ht="12.75">
      <c r="A251" s="13"/>
      <c r="B251" s="272">
        <f>SUM(B244:B250)</f>
        <v>35000</v>
      </c>
      <c r="C251" s="13" t="s">
        <v>52</v>
      </c>
      <c r="D251" s="13"/>
      <c r="E251" s="13"/>
      <c r="F251" s="20"/>
      <c r="G251" s="20"/>
      <c r="H251" s="40">
        <v>0</v>
      </c>
      <c r="I251" s="43">
        <f t="shared" si="8"/>
        <v>63.63636363636363</v>
      </c>
      <c r="K251" s="2">
        <v>550</v>
      </c>
    </row>
    <row r="252" spans="2:11" ht="12.75">
      <c r="B252" s="103"/>
      <c r="H252" s="6">
        <f t="shared" si="9"/>
        <v>0</v>
      </c>
      <c r="I252" s="24">
        <f t="shared" si="8"/>
        <v>0</v>
      </c>
      <c r="K252" s="2">
        <v>550</v>
      </c>
    </row>
    <row r="253" spans="2:11" ht="12.75">
      <c r="B253" s="103"/>
      <c r="H253" s="6">
        <f t="shared" si="9"/>
        <v>0</v>
      </c>
      <c r="I253" s="24">
        <f t="shared" si="8"/>
        <v>0</v>
      </c>
      <c r="K253" s="2">
        <v>550</v>
      </c>
    </row>
    <row r="254" spans="2:11" ht="12.75">
      <c r="B254" s="103"/>
      <c r="H254" s="6">
        <f t="shared" si="9"/>
        <v>0</v>
      </c>
      <c r="I254" s="24">
        <f t="shared" si="8"/>
        <v>0</v>
      </c>
      <c r="K254" s="2">
        <v>550</v>
      </c>
    </row>
    <row r="255" spans="2:11" ht="12.75">
      <c r="B255" s="103">
        <v>2000</v>
      </c>
      <c r="C255" s="1" t="s">
        <v>57</v>
      </c>
      <c r="D255" s="1" t="s">
        <v>89</v>
      </c>
      <c r="E255" s="1" t="s">
        <v>43</v>
      </c>
      <c r="F255" s="29" t="s">
        <v>147</v>
      </c>
      <c r="G255" s="29" t="s">
        <v>124</v>
      </c>
      <c r="H255" s="6">
        <f t="shared" si="9"/>
        <v>-2000</v>
      </c>
      <c r="I255" s="24">
        <f t="shared" si="8"/>
        <v>3.6363636363636362</v>
      </c>
      <c r="K255" s="2">
        <v>550</v>
      </c>
    </row>
    <row r="256" spans="2:11" ht="12.75">
      <c r="B256" s="270">
        <v>2000</v>
      </c>
      <c r="C256" s="1" t="s">
        <v>57</v>
      </c>
      <c r="D256" s="1" t="s">
        <v>89</v>
      </c>
      <c r="E256" s="1" t="s">
        <v>43</v>
      </c>
      <c r="F256" s="29" t="s">
        <v>142</v>
      </c>
      <c r="G256" s="29" t="s">
        <v>127</v>
      </c>
      <c r="H256" s="6">
        <f t="shared" si="9"/>
        <v>-4000</v>
      </c>
      <c r="I256" s="24">
        <f t="shared" si="8"/>
        <v>3.6363636363636362</v>
      </c>
      <c r="K256" s="2">
        <v>550</v>
      </c>
    </row>
    <row r="257" spans="2:11" ht="12.75">
      <c r="B257" s="271">
        <v>2000</v>
      </c>
      <c r="C257" s="1" t="s">
        <v>57</v>
      </c>
      <c r="D257" s="1" t="s">
        <v>89</v>
      </c>
      <c r="E257" s="1" t="s">
        <v>43</v>
      </c>
      <c r="F257" s="29" t="s">
        <v>142</v>
      </c>
      <c r="G257" s="29" t="s">
        <v>148</v>
      </c>
      <c r="H257" s="6">
        <f t="shared" si="9"/>
        <v>-6000</v>
      </c>
      <c r="I257" s="24">
        <f t="shared" si="8"/>
        <v>3.6363636363636362</v>
      </c>
      <c r="K257" s="2">
        <v>550</v>
      </c>
    </row>
    <row r="258" spans="2:11" ht="12.75">
      <c r="B258" s="103">
        <v>2000</v>
      </c>
      <c r="C258" s="1" t="s">
        <v>57</v>
      </c>
      <c r="D258" s="1" t="s">
        <v>89</v>
      </c>
      <c r="E258" s="1" t="s">
        <v>43</v>
      </c>
      <c r="F258" s="29" t="s">
        <v>142</v>
      </c>
      <c r="G258" s="29" t="s">
        <v>138</v>
      </c>
      <c r="H258" s="6">
        <f t="shared" si="9"/>
        <v>-8000</v>
      </c>
      <c r="I258" s="24">
        <f t="shared" si="8"/>
        <v>3.6363636363636362</v>
      </c>
      <c r="K258" s="2">
        <v>550</v>
      </c>
    </row>
    <row r="259" spans="2:11" ht="12.75">
      <c r="B259" s="103">
        <v>2000</v>
      </c>
      <c r="C259" s="1" t="s">
        <v>57</v>
      </c>
      <c r="D259" s="1" t="s">
        <v>89</v>
      </c>
      <c r="E259" s="1" t="s">
        <v>43</v>
      </c>
      <c r="F259" s="29" t="s">
        <v>142</v>
      </c>
      <c r="G259" s="29" t="s">
        <v>129</v>
      </c>
      <c r="H259" s="6">
        <f t="shared" si="9"/>
        <v>-10000</v>
      </c>
      <c r="I259" s="24">
        <f t="shared" si="8"/>
        <v>3.6363636363636362</v>
      </c>
      <c r="K259" s="2">
        <v>550</v>
      </c>
    </row>
    <row r="260" spans="2:11" ht="12.75">
      <c r="B260" s="103">
        <v>2000</v>
      </c>
      <c r="C260" s="1" t="s">
        <v>57</v>
      </c>
      <c r="D260" s="1" t="s">
        <v>89</v>
      </c>
      <c r="E260" s="1" t="s">
        <v>43</v>
      </c>
      <c r="F260" s="29" t="s">
        <v>142</v>
      </c>
      <c r="G260" s="29" t="s">
        <v>151</v>
      </c>
      <c r="H260" s="6">
        <f t="shared" si="9"/>
        <v>-12000</v>
      </c>
      <c r="I260" s="24">
        <f t="shared" si="8"/>
        <v>3.6363636363636362</v>
      </c>
      <c r="K260" s="2">
        <v>550</v>
      </c>
    </row>
    <row r="261" spans="2:11" ht="12.75">
      <c r="B261" s="103">
        <v>2000</v>
      </c>
      <c r="C261" s="1" t="s">
        <v>57</v>
      </c>
      <c r="D261" s="1" t="s">
        <v>89</v>
      </c>
      <c r="E261" s="1" t="s">
        <v>43</v>
      </c>
      <c r="F261" s="29" t="s">
        <v>142</v>
      </c>
      <c r="G261" s="29" t="s">
        <v>132</v>
      </c>
      <c r="H261" s="6">
        <f t="shared" si="9"/>
        <v>-14000</v>
      </c>
      <c r="I261" s="24">
        <f t="shared" si="8"/>
        <v>3.6363636363636362</v>
      </c>
      <c r="K261" s="2">
        <v>550</v>
      </c>
    </row>
    <row r="262" spans="2:11" ht="12.75">
      <c r="B262" s="103">
        <v>2000</v>
      </c>
      <c r="C262" s="1" t="s">
        <v>57</v>
      </c>
      <c r="D262" s="1" t="s">
        <v>89</v>
      </c>
      <c r="E262" s="1" t="s">
        <v>43</v>
      </c>
      <c r="F262" s="29" t="s">
        <v>142</v>
      </c>
      <c r="G262" s="29" t="s">
        <v>135</v>
      </c>
      <c r="H262" s="6">
        <f t="shared" si="9"/>
        <v>-16000</v>
      </c>
      <c r="I262" s="24">
        <f t="shared" si="8"/>
        <v>3.6363636363636362</v>
      </c>
      <c r="K262" s="2">
        <v>550</v>
      </c>
    </row>
    <row r="263" spans="2:11" ht="12.75">
      <c r="B263" s="103">
        <v>4200</v>
      </c>
      <c r="C263" s="1" t="s">
        <v>159</v>
      </c>
      <c r="D263" s="1" t="s">
        <v>89</v>
      </c>
      <c r="E263" s="1" t="s">
        <v>43</v>
      </c>
      <c r="F263" s="29" t="s">
        <v>142</v>
      </c>
      <c r="G263" s="29" t="s">
        <v>132</v>
      </c>
      <c r="H263" s="6">
        <f t="shared" si="9"/>
        <v>-20200</v>
      </c>
      <c r="I263" s="24">
        <f t="shared" si="8"/>
        <v>7.636363636363637</v>
      </c>
      <c r="K263" s="2">
        <v>550</v>
      </c>
    </row>
    <row r="264" spans="1:11" s="44" customFormat="1" ht="12.75">
      <c r="A264" s="13"/>
      <c r="B264" s="272">
        <f>SUM(B255:B263)</f>
        <v>20200</v>
      </c>
      <c r="C264" s="13" t="s">
        <v>57</v>
      </c>
      <c r="D264" s="13"/>
      <c r="E264" s="13"/>
      <c r="F264" s="20"/>
      <c r="G264" s="20"/>
      <c r="H264" s="40">
        <v>0</v>
      </c>
      <c r="I264" s="43">
        <f t="shared" si="8"/>
        <v>36.72727272727273</v>
      </c>
      <c r="K264" s="2">
        <v>550</v>
      </c>
    </row>
    <row r="265" spans="2:11" ht="12.75">
      <c r="B265" s="271"/>
      <c r="H265" s="6">
        <f t="shared" si="9"/>
        <v>0</v>
      </c>
      <c r="I265" s="24">
        <f t="shared" si="8"/>
        <v>0</v>
      </c>
      <c r="K265" s="2">
        <v>550</v>
      </c>
    </row>
    <row r="266" spans="2:11" ht="12.75">
      <c r="B266" s="271"/>
      <c r="H266" s="6">
        <f t="shared" si="9"/>
        <v>0</v>
      </c>
      <c r="I266" s="24">
        <f t="shared" si="8"/>
        <v>0</v>
      </c>
      <c r="K266" s="2">
        <v>550</v>
      </c>
    </row>
    <row r="267" spans="2:11" ht="12.75">
      <c r="B267" s="103"/>
      <c r="H267" s="6">
        <f t="shared" si="9"/>
        <v>0</v>
      </c>
      <c r="I267" s="24">
        <f t="shared" si="8"/>
        <v>0</v>
      </c>
      <c r="K267" s="2">
        <v>550</v>
      </c>
    </row>
    <row r="268" spans="2:11" ht="12.75">
      <c r="B268" s="137">
        <v>6000</v>
      </c>
      <c r="C268" s="1" t="s">
        <v>118</v>
      </c>
      <c r="D268" s="1" t="s">
        <v>89</v>
      </c>
      <c r="E268" s="1" t="s">
        <v>119</v>
      </c>
      <c r="F268" s="29" t="s">
        <v>142</v>
      </c>
      <c r="G268" s="29" t="s">
        <v>148</v>
      </c>
      <c r="H268" s="6">
        <f t="shared" si="9"/>
        <v>-6000</v>
      </c>
      <c r="I268" s="24">
        <f t="shared" si="8"/>
        <v>10.909090909090908</v>
      </c>
      <c r="K268" s="2">
        <v>550</v>
      </c>
    </row>
    <row r="269" spans="2:11" ht="12.75">
      <c r="B269" s="137">
        <v>5000</v>
      </c>
      <c r="C269" s="1" t="s">
        <v>118</v>
      </c>
      <c r="D269" s="1" t="s">
        <v>89</v>
      </c>
      <c r="E269" s="1" t="s">
        <v>119</v>
      </c>
      <c r="F269" s="29" t="s">
        <v>142</v>
      </c>
      <c r="G269" s="29" t="s">
        <v>138</v>
      </c>
      <c r="H269" s="6">
        <f t="shared" si="9"/>
        <v>-11000</v>
      </c>
      <c r="I269" s="24">
        <f t="shared" si="8"/>
        <v>9.090909090909092</v>
      </c>
      <c r="K269" s="2">
        <v>550</v>
      </c>
    </row>
    <row r="270" spans="2:11" ht="12.75">
      <c r="B270" s="137">
        <v>5000</v>
      </c>
      <c r="C270" s="1" t="s">
        <v>118</v>
      </c>
      <c r="D270" s="1" t="s">
        <v>89</v>
      </c>
      <c r="E270" s="1" t="s">
        <v>119</v>
      </c>
      <c r="F270" s="29" t="s">
        <v>142</v>
      </c>
      <c r="G270" s="29" t="s">
        <v>129</v>
      </c>
      <c r="H270" s="6">
        <f t="shared" si="9"/>
        <v>-16000</v>
      </c>
      <c r="I270" s="24">
        <f t="shared" si="8"/>
        <v>9.090909090909092</v>
      </c>
      <c r="K270" s="2">
        <v>550</v>
      </c>
    </row>
    <row r="271" spans="2:11" ht="12.75">
      <c r="B271" s="137">
        <v>5000</v>
      </c>
      <c r="C271" s="1" t="s">
        <v>118</v>
      </c>
      <c r="D271" s="1" t="s">
        <v>89</v>
      </c>
      <c r="E271" s="1" t="s">
        <v>119</v>
      </c>
      <c r="F271" s="29" t="s">
        <v>142</v>
      </c>
      <c r="G271" s="29" t="s">
        <v>151</v>
      </c>
      <c r="H271" s="6">
        <f t="shared" si="9"/>
        <v>-21000</v>
      </c>
      <c r="I271" s="24">
        <f t="shared" si="8"/>
        <v>9.090909090909092</v>
      </c>
      <c r="K271" s="2">
        <v>550</v>
      </c>
    </row>
    <row r="272" spans="2:11" ht="12.75">
      <c r="B272" s="275">
        <v>5000</v>
      </c>
      <c r="C272" s="1" t="s">
        <v>118</v>
      </c>
      <c r="D272" s="1" t="s">
        <v>89</v>
      </c>
      <c r="E272" s="1" t="s">
        <v>119</v>
      </c>
      <c r="F272" s="29" t="s">
        <v>142</v>
      </c>
      <c r="G272" s="29" t="s">
        <v>151</v>
      </c>
      <c r="H272" s="6">
        <f>H271-B272</f>
        <v>-26000</v>
      </c>
      <c r="I272" s="24">
        <f t="shared" si="8"/>
        <v>9.090909090909092</v>
      </c>
      <c r="K272" s="2">
        <v>550</v>
      </c>
    </row>
    <row r="273" spans="2:11" ht="12.75">
      <c r="B273" s="137">
        <v>30000</v>
      </c>
      <c r="C273" s="1" t="s">
        <v>118</v>
      </c>
      <c r="D273" s="1" t="s">
        <v>89</v>
      </c>
      <c r="E273" s="1" t="s">
        <v>119</v>
      </c>
      <c r="F273" s="29" t="s">
        <v>142</v>
      </c>
      <c r="G273" s="29" t="s">
        <v>132</v>
      </c>
      <c r="H273" s="6">
        <f aca="true" t="shared" si="10" ref="H273:H336">H272-B273</f>
        <v>-56000</v>
      </c>
      <c r="I273" s="24">
        <f t="shared" si="8"/>
        <v>54.54545454545455</v>
      </c>
      <c r="K273" s="2">
        <v>550</v>
      </c>
    </row>
    <row r="274" spans="2:11" ht="12.75">
      <c r="B274" s="137">
        <v>20000</v>
      </c>
      <c r="C274" s="1" t="s">
        <v>118</v>
      </c>
      <c r="D274" s="1" t="s">
        <v>89</v>
      </c>
      <c r="E274" s="1" t="s">
        <v>119</v>
      </c>
      <c r="F274" s="29" t="s">
        <v>142</v>
      </c>
      <c r="G274" s="29" t="s">
        <v>132</v>
      </c>
      <c r="H274" s="6">
        <f t="shared" si="10"/>
        <v>-76000</v>
      </c>
      <c r="I274" s="24">
        <f t="shared" si="8"/>
        <v>36.36363636363637</v>
      </c>
      <c r="K274" s="2">
        <v>550</v>
      </c>
    </row>
    <row r="275" spans="1:11" s="63" customFormat="1" ht="12.75">
      <c r="A275" s="59"/>
      <c r="B275" s="274">
        <f>SUM(B268:B274)</f>
        <v>76000</v>
      </c>
      <c r="C275" s="59" t="s">
        <v>118</v>
      </c>
      <c r="D275" s="59"/>
      <c r="E275" s="59" t="s">
        <v>119</v>
      </c>
      <c r="F275" s="61"/>
      <c r="G275" s="61"/>
      <c r="H275" s="60">
        <v>0</v>
      </c>
      <c r="I275" s="62">
        <f aca="true" t="shared" si="11" ref="I275:I339">+B275/K275</f>
        <v>138.1818181818182</v>
      </c>
      <c r="K275" s="2">
        <v>550</v>
      </c>
    </row>
    <row r="276" spans="2:11" ht="12.75">
      <c r="B276" s="103"/>
      <c r="H276" s="6">
        <f t="shared" si="10"/>
        <v>0</v>
      </c>
      <c r="I276" s="24">
        <f t="shared" si="11"/>
        <v>0</v>
      </c>
      <c r="K276" s="2">
        <v>550</v>
      </c>
    </row>
    <row r="277" spans="2:11" ht="12.75">
      <c r="B277" s="103"/>
      <c r="H277" s="6">
        <f t="shared" si="10"/>
        <v>0</v>
      </c>
      <c r="I277" s="24">
        <f t="shared" si="11"/>
        <v>0</v>
      </c>
      <c r="K277" s="2">
        <v>550</v>
      </c>
    </row>
    <row r="278" spans="2:11" ht="12.75">
      <c r="B278" s="103"/>
      <c r="H278" s="6">
        <f t="shared" si="10"/>
        <v>0</v>
      </c>
      <c r="I278" s="24">
        <f t="shared" si="11"/>
        <v>0</v>
      </c>
      <c r="K278" s="2">
        <v>550</v>
      </c>
    </row>
    <row r="279" spans="2:11" ht="12.75">
      <c r="B279" s="103"/>
      <c r="C279" s="14"/>
      <c r="E279" s="14"/>
      <c r="H279" s="6">
        <f t="shared" si="10"/>
        <v>0</v>
      </c>
      <c r="I279" s="24">
        <f t="shared" si="11"/>
        <v>0</v>
      </c>
      <c r="K279" s="2">
        <v>550</v>
      </c>
    </row>
    <row r="280" spans="1:11" s="17" customFormat="1" ht="12.75">
      <c r="A280" s="14"/>
      <c r="B280" s="83"/>
      <c r="C280" s="14"/>
      <c r="D280" s="14"/>
      <c r="E280" s="14"/>
      <c r="F280" s="49"/>
      <c r="G280" s="49"/>
      <c r="H280" s="45">
        <v>0</v>
      </c>
      <c r="I280" s="50">
        <f t="shared" si="11"/>
        <v>0</v>
      </c>
      <c r="K280" s="2">
        <v>550</v>
      </c>
    </row>
    <row r="281" spans="2:11" ht="12.75">
      <c r="B281" s="103"/>
      <c r="F281" s="29" t="s">
        <v>160</v>
      </c>
      <c r="H281" s="6">
        <f t="shared" si="10"/>
        <v>0</v>
      </c>
      <c r="I281" s="24">
        <f t="shared" si="11"/>
        <v>0</v>
      </c>
      <c r="K281" s="2">
        <v>550</v>
      </c>
    </row>
    <row r="282" spans="1:11" s="44" customFormat="1" ht="12.75">
      <c r="A282" s="13"/>
      <c r="B282" s="274">
        <f>+B294+B317+B342+B360+B385+B391+B398</f>
        <v>350675</v>
      </c>
      <c r="C282" s="41" t="s">
        <v>161</v>
      </c>
      <c r="D282" s="42" t="s">
        <v>162</v>
      </c>
      <c r="E282" s="41" t="s">
        <v>163</v>
      </c>
      <c r="F282" s="20"/>
      <c r="G282" s="20"/>
      <c r="H282" s="40"/>
      <c r="I282" s="43">
        <f t="shared" si="11"/>
        <v>637.5909090909091</v>
      </c>
      <c r="K282" s="2">
        <v>550</v>
      </c>
    </row>
    <row r="283" spans="2:11" ht="12.75">
      <c r="B283" s="137"/>
      <c r="H283" s="6">
        <v>0</v>
      </c>
      <c r="I283" s="24">
        <f t="shared" si="11"/>
        <v>0</v>
      </c>
      <c r="K283" s="2">
        <v>550</v>
      </c>
    </row>
    <row r="284" spans="2:11" ht="12.75">
      <c r="B284" s="137"/>
      <c r="H284" s="6">
        <f t="shared" si="10"/>
        <v>0</v>
      </c>
      <c r="I284" s="24">
        <f t="shared" si="11"/>
        <v>0</v>
      </c>
      <c r="K284" s="2">
        <v>550</v>
      </c>
    </row>
    <row r="285" spans="2:11" ht="12.75">
      <c r="B285" s="137">
        <v>2000</v>
      </c>
      <c r="C285" s="47" t="s">
        <v>0</v>
      </c>
      <c r="D285" s="1" t="s">
        <v>32</v>
      </c>
      <c r="E285" s="1" t="s">
        <v>164</v>
      </c>
      <c r="F285" s="46" t="s">
        <v>165</v>
      </c>
      <c r="G285" s="29" t="s">
        <v>55</v>
      </c>
      <c r="H285" s="6">
        <f t="shared" si="10"/>
        <v>-2000</v>
      </c>
      <c r="I285" s="24">
        <f t="shared" si="11"/>
        <v>3.6363636363636362</v>
      </c>
      <c r="K285" s="2">
        <v>550</v>
      </c>
    </row>
    <row r="286" spans="2:11" ht="12.75">
      <c r="B286" s="137">
        <v>5000</v>
      </c>
      <c r="C286" s="47" t="s">
        <v>0</v>
      </c>
      <c r="D286" s="1" t="s">
        <v>32</v>
      </c>
      <c r="E286" s="1" t="s">
        <v>166</v>
      </c>
      <c r="F286" s="46" t="s">
        <v>167</v>
      </c>
      <c r="G286" s="29" t="s">
        <v>37</v>
      </c>
      <c r="H286" s="6">
        <f t="shared" si="10"/>
        <v>-7000</v>
      </c>
      <c r="I286" s="24">
        <f t="shared" si="11"/>
        <v>9.090909090909092</v>
      </c>
      <c r="K286" s="2">
        <v>550</v>
      </c>
    </row>
    <row r="287" spans="2:11" ht="12.75">
      <c r="B287" s="137">
        <v>10000</v>
      </c>
      <c r="C287" s="47" t="s">
        <v>0</v>
      </c>
      <c r="D287" s="1" t="s">
        <v>32</v>
      </c>
      <c r="E287" s="1" t="s">
        <v>168</v>
      </c>
      <c r="F287" s="56" t="s">
        <v>169</v>
      </c>
      <c r="G287" s="29" t="s">
        <v>39</v>
      </c>
      <c r="H287" s="6">
        <f t="shared" si="10"/>
        <v>-17000</v>
      </c>
      <c r="I287" s="24">
        <f t="shared" si="11"/>
        <v>18.181818181818183</v>
      </c>
      <c r="K287" s="2">
        <v>550</v>
      </c>
    </row>
    <row r="288" spans="2:11" ht="12.75">
      <c r="B288" s="124">
        <v>5000</v>
      </c>
      <c r="C288" s="14" t="s">
        <v>0</v>
      </c>
      <c r="D288" s="14" t="s">
        <v>32</v>
      </c>
      <c r="E288" s="14" t="s">
        <v>90</v>
      </c>
      <c r="F288" s="46" t="s">
        <v>170</v>
      </c>
      <c r="G288" s="49" t="s">
        <v>35</v>
      </c>
      <c r="H288" s="6">
        <f t="shared" si="10"/>
        <v>-22000</v>
      </c>
      <c r="I288" s="24">
        <f t="shared" si="11"/>
        <v>9.090909090909092</v>
      </c>
      <c r="K288" s="2">
        <v>550</v>
      </c>
    </row>
    <row r="289" spans="2:11" ht="12.75">
      <c r="B289" s="137">
        <v>5000</v>
      </c>
      <c r="C289" s="1" t="s">
        <v>0</v>
      </c>
      <c r="D289" s="14" t="s">
        <v>32</v>
      </c>
      <c r="E289" s="1" t="s">
        <v>90</v>
      </c>
      <c r="F289" s="46" t="s">
        <v>171</v>
      </c>
      <c r="G289" s="29" t="s">
        <v>41</v>
      </c>
      <c r="H289" s="6">
        <f t="shared" si="10"/>
        <v>-27000</v>
      </c>
      <c r="I289" s="24">
        <f t="shared" si="11"/>
        <v>9.090909090909092</v>
      </c>
      <c r="K289" s="2">
        <v>550</v>
      </c>
    </row>
    <row r="290" spans="2:11" ht="12.75">
      <c r="B290" s="137">
        <v>5000</v>
      </c>
      <c r="C290" s="14" t="s">
        <v>0</v>
      </c>
      <c r="D290" s="14" t="s">
        <v>32</v>
      </c>
      <c r="E290" s="1" t="s">
        <v>172</v>
      </c>
      <c r="F290" s="49" t="s">
        <v>173</v>
      </c>
      <c r="G290" s="29" t="s">
        <v>55</v>
      </c>
      <c r="H290" s="6">
        <f t="shared" si="10"/>
        <v>-32000</v>
      </c>
      <c r="I290" s="24">
        <f t="shared" si="11"/>
        <v>9.090909090909092</v>
      </c>
      <c r="K290" s="2">
        <v>550</v>
      </c>
    </row>
    <row r="291" spans="2:11" ht="12.75">
      <c r="B291" s="137">
        <v>5000</v>
      </c>
      <c r="C291" s="48" t="s">
        <v>0</v>
      </c>
      <c r="D291" s="1" t="s">
        <v>32</v>
      </c>
      <c r="E291" s="1" t="s">
        <v>166</v>
      </c>
      <c r="F291" s="49" t="s">
        <v>174</v>
      </c>
      <c r="G291" s="29" t="s">
        <v>41</v>
      </c>
      <c r="H291" s="6">
        <f t="shared" si="10"/>
        <v>-37000</v>
      </c>
      <c r="I291" s="24">
        <f t="shared" si="11"/>
        <v>9.090909090909092</v>
      </c>
      <c r="K291" s="2">
        <v>550</v>
      </c>
    </row>
    <row r="292" spans="2:11" ht="12.75">
      <c r="B292" s="137">
        <v>15000</v>
      </c>
      <c r="C292" s="48" t="s">
        <v>0</v>
      </c>
      <c r="D292" s="1" t="s">
        <v>32</v>
      </c>
      <c r="E292" s="1" t="s">
        <v>172</v>
      </c>
      <c r="F292" s="49" t="s">
        <v>175</v>
      </c>
      <c r="G292" s="29" t="s">
        <v>41</v>
      </c>
      <c r="H292" s="6">
        <f t="shared" si="10"/>
        <v>-52000</v>
      </c>
      <c r="I292" s="24">
        <f t="shared" si="11"/>
        <v>27.272727272727273</v>
      </c>
      <c r="K292" s="2">
        <v>550</v>
      </c>
    </row>
    <row r="293" spans="2:11" ht="12.75">
      <c r="B293" s="137">
        <v>5000</v>
      </c>
      <c r="C293" s="48" t="s">
        <v>0</v>
      </c>
      <c r="D293" s="1" t="s">
        <v>32</v>
      </c>
      <c r="E293" s="1" t="s">
        <v>176</v>
      </c>
      <c r="F293" s="49" t="s">
        <v>177</v>
      </c>
      <c r="G293" s="29" t="s">
        <v>41</v>
      </c>
      <c r="H293" s="6">
        <f t="shared" si="10"/>
        <v>-57000</v>
      </c>
      <c r="I293" s="24">
        <f t="shared" si="11"/>
        <v>9.090909090909092</v>
      </c>
      <c r="K293" s="2">
        <v>550</v>
      </c>
    </row>
    <row r="294" spans="1:11" s="44" customFormat="1" ht="12.75">
      <c r="A294" s="13"/>
      <c r="B294" s="274">
        <f>SUM(B285:B293)</f>
        <v>57000</v>
      </c>
      <c r="C294" s="13" t="s">
        <v>0</v>
      </c>
      <c r="D294" s="13"/>
      <c r="E294" s="13"/>
      <c r="F294" s="20"/>
      <c r="G294" s="20"/>
      <c r="H294" s="40">
        <v>0</v>
      </c>
      <c r="I294" s="43">
        <f t="shared" si="11"/>
        <v>103.63636363636364</v>
      </c>
      <c r="K294" s="2">
        <v>550</v>
      </c>
    </row>
    <row r="295" spans="2:11" ht="12.75">
      <c r="B295" s="137"/>
      <c r="H295" s="6">
        <f t="shared" si="10"/>
        <v>0</v>
      </c>
      <c r="I295" s="24">
        <f t="shared" si="11"/>
        <v>0</v>
      </c>
      <c r="K295" s="2">
        <v>550</v>
      </c>
    </row>
    <row r="296" spans="2:11" ht="12.75">
      <c r="B296" s="137"/>
      <c r="H296" s="6">
        <f t="shared" si="10"/>
        <v>0</v>
      </c>
      <c r="I296" s="24">
        <f t="shared" si="11"/>
        <v>0</v>
      </c>
      <c r="K296" s="2">
        <v>550</v>
      </c>
    </row>
    <row r="297" spans="2:11" ht="12.75">
      <c r="B297" s="137"/>
      <c r="H297" s="6">
        <f t="shared" si="10"/>
        <v>0</v>
      </c>
      <c r="I297" s="24">
        <f t="shared" si="11"/>
        <v>0</v>
      </c>
      <c r="K297" s="2">
        <v>550</v>
      </c>
    </row>
    <row r="298" spans="2:11" ht="12.75">
      <c r="B298" s="137"/>
      <c r="H298" s="6">
        <f t="shared" si="10"/>
        <v>0</v>
      </c>
      <c r="I298" s="24">
        <f t="shared" si="11"/>
        <v>0</v>
      </c>
      <c r="K298" s="2">
        <v>550</v>
      </c>
    </row>
    <row r="299" spans="2:11" ht="12.75">
      <c r="B299" s="124">
        <v>5000</v>
      </c>
      <c r="C299" s="47" t="s">
        <v>178</v>
      </c>
      <c r="D299" s="14" t="s">
        <v>32</v>
      </c>
      <c r="E299" s="47" t="s">
        <v>43</v>
      </c>
      <c r="F299" s="46" t="s">
        <v>179</v>
      </c>
      <c r="G299" s="46" t="s">
        <v>35</v>
      </c>
      <c r="H299" s="6">
        <f t="shared" si="10"/>
        <v>-5000</v>
      </c>
      <c r="I299" s="24">
        <f t="shared" si="11"/>
        <v>9.090909090909092</v>
      </c>
      <c r="K299" s="2">
        <v>550</v>
      </c>
    </row>
    <row r="300" spans="2:11" ht="12.75">
      <c r="B300" s="276">
        <v>5000</v>
      </c>
      <c r="C300" s="1" t="s">
        <v>180</v>
      </c>
      <c r="D300" s="14" t="s">
        <v>32</v>
      </c>
      <c r="E300" s="48" t="s">
        <v>43</v>
      </c>
      <c r="F300" s="46" t="s">
        <v>181</v>
      </c>
      <c r="G300" s="29" t="s">
        <v>41</v>
      </c>
      <c r="H300" s="6">
        <f t="shared" si="10"/>
        <v>-10000</v>
      </c>
      <c r="I300" s="24">
        <f t="shared" si="11"/>
        <v>9.090909090909092</v>
      </c>
      <c r="K300" s="2">
        <v>550</v>
      </c>
    </row>
    <row r="301" spans="2:11" ht="12.75">
      <c r="B301" s="137">
        <v>5000</v>
      </c>
      <c r="C301" s="1" t="s">
        <v>182</v>
      </c>
      <c r="D301" s="14" t="s">
        <v>32</v>
      </c>
      <c r="E301" s="1" t="s">
        <v>43</v>
      </c>
      <c r="F301" s="46" t="s">
        <v>183</v>
      </c>
      <c r="G301" s="29" t="s">
        <v>47</v>
      </c>
      <c r="H301" s="6">
        <f t="shared" si="10"/>
        <v>-15000</v>
      </c>
      <c r="I301" s="24">
        <f t="shared" si="11"/>
        <v>9.090909090909092</v>
      </c>
      <c r="K301" s="2">
        <v>550</v>
      </c>
    </row>
    <row r="302" spans="2:11" ht="12.75">
      <c r="B302" s="137">
        <v>1500</v>
      </c>
      <c r="C302" s="1" t="s">
        <v>184</v>
      </c>
      <c r="D302" s="14" t="s">
        <v>32</v>
      </c>
      <c r="E302" s="1" t="s">
        <v>43</v>
      </c>
      <c r="F302" s="46" t="s">
        <v>185</v>
      </c>
      <c r="G302" s="29" t="s">
        <v>47</v>
      </c>
      <c r="H302" s="6">
        <f t="shared" si="10"/>
        <v>-16500</v>
      </c>
      <c r="I302" s="24">
        <f t="shared" si="11"/>
        <v>2.727272727272727</v>
      </c>
      <c r="K302" s="2">
        <v>550</v>
      </c>
    </row>
    <row r="303" spans="2:11" ht="12.75">
      <c r="B303" s="137">
        <v>800</v>
      </c>
      <c r="C303" s="14" t="s">
        <v>186</v>
      </c>
      <c r="D303" s="14" t="s">
        <v>32</v>
      </c>
      <c r="E303" s="14" t="s">
        <v>43</v>
      </c>
      <c r="F303" s="46" t="s">
        <v>187</v>
      </c>
      <c r="G303" s="29" t="s">
        <v>39</v>
      </c>
      <c r="H303" s="6">
        <f t="shared" si="10"/>
        <v>-17300</v>
      </c>
      <c r="I303" s="24">
        <f t="shared" si="11"/>
        <v>1.4545454545454546</v>
      </c>
      <c r="K303" s="2">
        <v>550</v>
      </c>
    </row>
    <row r="304" spans="2:11" ht="12.75">
      <c r="B304" s="137">
        <v>800</v>
      </c>
      <c r="C304" s="14" t="s">
        <v>188</v>
      </c>
      <c r="D304" s="14" t="s">
        <v>32</v>
      </c>
      <c r="E304" s="1" t="s">
        <v>43</v>
      </c>
      <c r="F304" s="46" t="s">
        <v>189</v>
      </c>
      <c r="G304" s="29" t="s">
        <v>39</v>
      </c>
      <c r="H304" s="6">
        <f t="shared" si="10"/>
        <v>-18100</v>
      </c>
      <c r="I304" s="24">
        <f t="shared" si="11"/>
        <v>1.4545454545454546</v>
      </c>
      <c r="K304" s="2">
        <v>550</v>
      </c>
    </row>
    <row r="305" spans="2:11" ht="12.75">
      <c r="B305" s="124">
        <v>2500</v>
      </c>
      <c r="C305" s="47" t="s">
        <v>190</v>
      </c>
      <c r="D305" s="14" t="s">
        <v>32</v>
      </c>
      <c r="E305" s="1" t="s">
        <v>103</v>
      </c>
      <c r="F305" s="46" t="s">
        <v>191</v>
      </c>
      <c r="G305" s="46" t="s">
        <v>55</v>
      </c>
      <c r="H305" s="6">
        <f t="shared" si="10"/>
        <v>-20600</v>
      </c>
      <c r="I305" s="24">
        <f t="shared" si="11"/>
        <v>4.545454545454546</v>
      </c>
      <c r="K305" s="2">
        <v>550</v>
      </c>
    </row>
    <row r="306" spans="2:11" ht="12.75">
      <c r="B306" s="124">
        <v>5000</v>
      </c>
      <c r="C306" s="14" t="s">
        <v>192</v>
      </c>
      <c r="D306" s="14" t="s">
        <v>32</v>
      </c>
      <c r="E306" s="14" t="s">
        <v>103</v>
      </c>
      <c r="F306" s="46" t="s">
        <v>193</v>
      </c>
      <c r="G306" s="49" t="s">
        <v>41</v>
      </c>
      <c r="H306" s="6">
        <f t="shared" si="10"/>
        <v>-25600</v>
      </c>
      <c r="I306" s="24">
        <f t="shared" si="11"/>
        <v>9.090909090909092</v>
      </c>
      <c r="K306" s="2">
        <v>550</v>
      </c>
    </row>
    <row r="307" spans="2:11" ht="12.75">
      <c r="B307" s="137">
        <v>5000</v>
      </c>
      <c r="C307" s="14" t="s">
        <v>192</v>
      </c>
      <c r="D307" s="14" t="s">
        <v>32</v>
      </c>
      <c r="E307" s="1" t="s">
        <v>103</v>
      </c>
      <c r="F307" s="46" t="s">
        <v>194</v>
      </c>
      <c r="G307" s="29" t="s">
        <v>41</v>
      </c>
      <c r="H307" s="6">
        <f t="shared" si="10"/>
        <v>-30600</v>
      </c>
      <c r="I307" s="24">
        <f t="shared" si="11"/>
        <v>9.090909090909092</v>
      </c>
      <c r="K307" s="2">
        <v>550</v>
      </c>
    </row>
    <row r="308" spans="2:11" ht="12.75">
      <c r="B308" s="137">
        <v>2000</v>
      </c>
      <c r="C308" s="1" t="s">
        <v>195</v>
      </c>
      <c r="D308" s="14" t="s">
        <v>32</v>
      </c>
      <c r="E308" s="1" t="s">
        <v>103</v>
      </c>
      <c r="F308" s="46" t="s">
        <v>196</v>
      </c>
      <c r="G308" s="29" t="s">
        <v>47</v>
      </c>
      <c r="H308" s="6">
        <f t="shared" si="10"/>
        <v>-32600</v>
      </c>
      <c r="I308" s="24">
        <f t="shared" si="11"/>
        <v>3.6363636363636362</v>
      </c>
      <c r="K308" s="2">
        <v>550</v>
      </c>
    </row>
    <row r="309" spans="2:11" ht="12.75">
      <c r="B309" s="137">
        <v>5000</v>
      </c>
      <c r="C309" s="1" t="s">
        <v>182</v>
      </c>
      <c r="D309" s="14" t="s">
        <v>32</v>
      </c>
      <c r="E309" s="1" t="s">
        <v>103</v>
      </c>
      <c r="F309" s="46" t="s">
        <v>197</v>
      </c>
      <c r="G309" s="29" t="s">
        <v>47</v>
      </c>
      <c r="H309" s="6">
        <f t="shared" si="10"/>
        <v>-37600</v>
      </c>
      <c r="I309" s="24">
        <f t="shared" si="11"/>
        <v>9.090909090909092</v>
      </c>
      <c r="K309" s="2">
        <v>550</v>
      </c>
    </row>
    <row r="310" spans="2:11" ht="12.75">
      <c r="B310" s="137">
        <v>1500</v>
      </c>
      <c r="C310" s="1" t="s">
        <v>184</v>
      </c>
      <c r="D310" s="14" t="s">
        <v>32</v>
      </c>
      <c r="E310" s="1" t="s">
        <v>103</v>
      </c>
      <c r="F310" s="46" t="s">
        <v>198</v>
      </c>
      <c r="G310" s="29" t="s">
        <v>47</v>
      </c>
      <c r="H310" s="6">
        <f t="shared" si="10"/>
        <v>-39100</v>
      </c>
      <c r="I310" s="24">
        <f t="shared" si="11"/>
        <v>2.727272727272727</v>
      </c>
      <c r="K310" s="2">
        <v>550</v>
      </c>
    </row>
    <row r="311" spans="2:11" ht="12.75">
      <c r="B311" s="137">
        <v>5000</v>
      </c>
      <c r="C311" s="1" t="s">
        <v>199</v>
      </c>
      <c r="D311" s="1" t="s">
        <v>32</v>
      </c>
      <c r="E311" s="1" t="s">
        <v>103</v>
      </c>
      <c r="F311" s="46" t="s">
        <v>200</v>
      </c>
      <c r="G311" s="29" t="s">
        <v>73</v>
      </c>
      <c r="H311" s="6">
        <f t="shared" si="10"/>
        <v>-44100</v>
      </c>
      <c r="I311" s="24">
        <f t="shared" si="11"/>
        <v>9.090909090909092</v>
      </c>
      <c r="K311" s="2">
        <v>550</v>
      </c>
    </row>
    <row r="312" spans="1:11" s="17" customFormat="1" ht="12.75">
      <c r="A312" s="14"/>
      <c r="B312" s="124">
        <v>1000</v>
      </c>
      <c r="C312" s="14" t="s">
        <v>201</v>
      </c>
      <c r="D312" s="14" t="s">
        <v>32</v>
      </c>
      <c r="E312" s="14" t="s">
        <v>43</v>
      </c>
      <c r="F312" s="49" t="s">
        <v>202</v>
      </c>
      <c r="G312" s="49" t="s">
        <v>55</v>
      </c>
      <c r="H312" s="45">
        <f t="shared" si="10"/>
        <v>-45100</v>
      </c>
      <c r="I312" s="50">
        <f t="shared" si="11"/>
        <v>1.8181818181818181</v>
      </c>
      <c r="K312" s="2">
        <v>550</v>
      </c>
    </row>
    <row r="313" spans="2:11" ht="12.75">
      <c r="B313" s="137">
        <v>5000</v>
      </c>
      <c r="C313" s="1" t="s">
        <v>203</v>
      </c>
      <c r="D313" s="1" t="s">
        <v>32</v>
      </c>
      <c r="E313" s="1" t="s">
        <v>43</v>
      </c>
      <c r="F313" s="29" t="s">
        <v>204</v>
      </c>
      <c r="G313" s="29" t="s">
        <v>55</v>
      </c>
      <c r="H313" s="6">
        <f t="shared" si="10"/>
        <v>-50100</v>
      </c>
      <c r="I313" s="24">
        <f t="shared" si="11"/>
        <v>9.090909090909092</v>
      </c>
      <c r="K313" s="2">
        <v>550</v>
      </c>
    </row>
    <row r="314" spans="2:11" ht="12.75">
      <c r="B314" s="137">
        <v>5000</v>
      </c>
      <c r="C314" s="1" t="s">
        <v>182</v>
      </c>
      <c r="D314" s="1" t="s">
        <v>32</v>
      </c>
      <c r="E314" s="1" t="s">
        <v>43</v>
      </c>
      <c r="F314" s="29" t="s">
        <v>205</v>
      </c>
      <c r="G314" s="29" t="s">
        <v>47</v>
      </c>
      <c r="H314" s="6">
        <f t="shared" si="10"/>
        <v>-55100</v>
      </c>
      <c r="I314" s="24">
        <f t="shared" si="11"/>
        <v>9.090909090909092</v>
      </c>
      <c r="K314" s="2">
        <v>550</v>
      </c>
    </row>
    <row r="315" spans="2:11" ht="12.75">
      <c r="B315" s="137">
        <v>1500</v>
      </c>
      <c r="C315" s="1" t="s">
        <v>206</v>
      </c>
      <c r="D315" s="1" t="s">
        <v>32</v>
      </c>
      <c r="E315" s="1" t="s">
        <v>43</v>
      </c>
      <c r="F315" s="29" t="s">
        <v>207</v>
      </c>
      <c r="G315" s="29" t="s">
        <v>73</v>
      </c>
      <c r="H315" s="6">
        <f t="shared" si="10"/>
        <v>-56600</v>
      </c>
      <c r="I315" s="24">
        <f t="shared" si="11"/>
        <v>2.727272727272727</v>
      </c>
      <c r="K315" s="2">
        <v>550</v>
      </c>
    </row>
    <row r="316" spans="2:11" ht="12.75">
      <c r="B316" s="137">
        <v>2000</v>
      </c>
      <c r="C316" s="1" t="s">
        <v>208</v>
      </c>
      <c r="D316" s="1" t="s">
        <v>32</v>
      </c>
      <c r="E316" s="1" t="s">
        <v>43</v>
      </c>
      <c r="F316" s="29" t="s">
        <v>209</v>
      </c>
      <c r="G316" s="29" t="s">
        <v>73</v>
      </c>
      <c r="H316" s="6">
        <f t="shared" si="10"/>
        <v>-58600</v>
      </c>
      <c r="I316" s="24">
        <f t="shared" si="11"/>
        <v>3.6363636363636362</v>
      </c>
      <c r="K316" s="2">
        <v>550</v>
      </c>
    </row>
    <row r="317" spans="1:11" s="44" customFormat="1" ht="12.75">
      <c r="A317" s="13"/>
      <c r="B317" s="274">
        <f>SUM(B299:B316)</f>
        <v>58600</v>
      </c>
      <c r="C317" s="13" t="s">
        <v>48</v>
      </c>
      <c r="D317" s="13"/>
      <c r="E317" s="13"/>
      <c r="F317" s="20"/>
      <c r="G317" s="20"/>
      <c r="H317" s="40">
        <v>0</v>
      </c>
      <c r="I317" s="43">
        <f t="shared" si="11"/>
        <v>106.54545454545455</v>
      </c>
      <c r="K317" s="2">
        <v>550</v>
      </c>
    </row>
    <row r="318" spans="2:11" ht="12.75">
      <c r="B318" s="137"/>
      <c r="H318" s="6">
        <f t="shared" si="10"/>
        <v>0</v>
      </c>
      <c r="I318" s="24">
        <f t="shared" si="11"/>
        <v>0</v>
      </c>
      <c r="K318" s="2">
        <v>550</v>
      </c>
    </row>
    <row r="319" spans="2:11" ht="12.75">
      <c r="B319" s="137"/>
      <c r="H319" s="6">
        <f t="shared" si="10"/>
        <v>0</v>
      </c>
      <c r="I319" s="24">
        <f t="shared" si="11"/>
        <v>0</v>
      </c>
      <c r="K319" s="2">
        <v>550</v>
      </c>
    </row>
    <row r="320" spans="2:11" ht="12.75">
      <c r="B320" s="137"/>
      <c r="H320" s="6">
        <f t="shared" si="10"/>
        <v>0</v>
      </c>
      <c r="I320" s="24">
        <f t="shared" si="11"/>
        <v>0</v>
      </c>
      <c r="K320" s="2">
        <v>550</v>
      </c>
    </row>
    <row r="321" spans="2:11" ht="12.75">
      <c r="B321" s="124">
        <v>1000</v>
      </c>
      <c r="C321" s="14" t="s">
        <v>49</v>
      </c>
      <c r="D321" s="14" t="s">
        <v>32</v>
      </c>
      <c r="E321" s="14" t="s">
        <v>50</v>
      </c>
      <c r="F321" s="46" t="s">
        <v>210</v>
      </c>
      <c r="G321" s="49" t="s">
        <v>35</v>
      </c>
      <c r="H321" s="6">
        <f t="shared" si="10"/>
        <v>-1000</v>
      </c>
      <c r="I321" s="24">
        <f t="shared" si="11"/>
        <v>1.8181818181818181</v>
      </c>
      <c r="K321" s="2">
        <v>550</v>
      </c>
    </row>
    <row r="322" spans="2:11" ht="12.75">
      <c r="B322" s="137">
        <v>900</v>
      </c>
      <c r="C322" s="48" t="s">
        <v>49</v>
      </c>
      <c r="D322" s="14" t="s">
        <v>32</v>
      </c>
      <c r="E322" s="1" t="s">
        <v>50</v>
      </c>
      <c r="F322" s="46" t="s">
        <v>210</v>
      </c>
      <c r="G322" s="29" t="s">
        <v>55</v>
      </c>
      <c r="H322" s="6">
        <f t="shared" si="10"/>
        <v>-1900</v>
      </c>
      <c r="I322" s="24">
        <f t="shared" si="11"/>
        <v>1.6363636363636365</v>
      </c>
      <c r="K322" s="2">
        <v>550</v>
      </c>
    </row>
    <row r="323" spans="2:11" ht="12.75">
      <c r="B323" s="137">
        <v>600</v>
      </c>
      <c r="C323" s="1" t="s">
        <v>49</v>
      </c>
      <c r="D323" s="14" t="s">
        <v>32</v>
      </c>
      <c r="E323" s="1" t="s">
        <v>50</v>
      </c>
      <c r="F323" s="46" t="s">
        <v>210</v>
      </c>
      <c r="G323" s="29" t="s">
        <v>41</v>
      </c>
      <c r="H323" s="6">
        <f t="shared" si="10"/>
        <v>-2500</v>
      </c>
      <c r="I323" s="24">
        <f t="shared" si="11"/>
        <v>1.0909090909090908</v>
      </c>
      <c r="K323" s="2">
        <v>550</v>
      </c>
    </row>
    <row r="324" spans="2:11" ht="12.75">
      <c r="B324" s="124">
        <v>5000</v>
      </c>
      <c r="C324" s="14" t="s">
        <v>49</v>
      </c>
      <c r="D324" s="14" t="s">
        <v>32</v>
      </c>
      <c r="E324" s="1" t="s">
        <v>50</v>
      </c>
      <c r="F324" s="46" t="s">
        <v>210</v>
      </c>
      <c r="G324" s="29" t="s">
        <v>41</v>
      </c>
      <c r="H324" s="6">
        <f t="shared" si="10"/>
        <v>-7500</v>
      </c>
      <c r="I324" s="24">
        <f t="shared" si="11"/>
        <v>9.090909090909092</v>
      </c>
      <c r="K324" s="2">
        <v>550</v>
      </c>
    </row>
    <row r="325" spans="2:11" ht="12.75">
      <c r="B325" s="137">
        <v>1500</v>
      </c>
      <c r="C325" s="1" t="s">
        <v>49</v>
      </c>
      <c r="D325" s="14" t="s">
        <v>32</v>
      </c>
      <c r="E325" s="1" t="s">
        <v>50</v>
      </c>
      <c r="F325" s="46" t="s">
        <v>210</v>
      </c>
      <c r="G325" s="29" t="s">
        <v>47</v>
      </c>
      <c r="H325" s="6">
        <f t="shared" si="10"/>
        <v>-9000</v>
      </c>
      <c r="I325" s="24">
        <f t="shared" si="11"/>
        <v>2.727272727272727</v>
      </c>
      <c r="K325" s="2">
        <v>550</v>
      </c>
    </row>
    <row r="326" spans="2:11" ht="12.75">
      <c r="B326" s="137">
        <v>1800</v>
      </c>
      <c r="C326" s="1" t="s">
        <v>49</v>
      </c>
      <c r="D326" s="14" t="s">
        <v>32</v>
      </c>
      <c r="E326" s="1" t="s">
        <v>50</v>
      </c>
      <c r="F326" s="46" t="s">
        <v>210</v>
      </c>
      <c r="G326" s="29" t="s">
        <v>37</v>
      </c>
      <c r="H326" s="6">
        <f t="shared" si="10"/>
        <v>-10800</v>
      </c>
      <c r="I326" s="24">
        <f t="shared" si="11"/>
        <v>3.272727272727273</v>
      </c>
      <c r="K326" s="2">
        <v>550</v>
      </c>
    </row>
    <row r="327" spans="2:11" ht="12.75">
      <c r="B327" s="137">
        <v>2300</v>
      </c>
      <c r="C327" s="1" t="s">
        <v>49</v>
      </c>
      <c r="D327" s="14" t="s">
        <v>32</v>
      </c>
      <c r="E327" s="1" t="s">
        <v>50</v>
      </c>
      <c r="F327" s="46" t="s">
        <v>210</v>
      </c>
      <c r="G327" s="29" t="s">
        <v>39</v>
      </c>
      <c r="H327" s="6">
        <f t="shared" si="10"/>
        <v>-13100</v>
      </c>
      <c r="I327" s="24">
        <f t="shared" si="11"/>
        <v>4.181818181818182</v>
      </c>
      <c r="K327" s="2">
        <v>550</v>
      </c>
    </row>
    <row r="328" spans="2:11" ht="12.75">
      <c r="B328" s="124">
        <v>1500</v>
      </c>
      <c r="C328" s="14" t="s">
        <v>49</v>
      </c>
      <c r="D328" s="14" t="s">
        <v>32</v>
      </c>
      <c r="E328" s="14" t="s">
        <v>50</v>
      </c>
      <c r="F328" s="46" t="s">
        <v>191</v>
      </c>
      <c r="G328" s="49" t="s">
        <v>55</v>
      </c>
      <c r="H328" s="6">
        <f t="shared" si="10"/>
        <v>-14600</v>
      </c>
      <c r="I328" s="24">
        <f t="shared" si="11"/>
        <v>2.727272727272727</v>
      </c>
      <c r="K328" s="2">
        <v>550</v>
      </c>
    </row>
    <row r="329" spans="2:11" ht="12.75">
      <c r="B329" s="137">
        <v>1000</v>
      </c>
      <c r="C329" s="1" t="s">
        <v>49</v>
      </c>
      <c r="D329" s="14" t="s">
        <v>32</v>
      </c>
      <c r="E329" s="1" t="s">
        <v>50</v>
      </c>
      <c r="F329" s="46" t="s">
        <v>191</v>
      </c>
      <c r="G329" s="29" t="s">
        <v>41</v>
      </c>
      <c r="H329" s="6">
        <f t="shared" si="10"/>
        <v>-15600</v>
      </c>
      <c r="I329" s="24">
        <f t="shared" si="11"/>
        <v>1.8181818181818181</v>
      </c>
      <c r="K329" s="2">
        <v>550</v>
      </c>
    </row>
    <row r="330" spans="2:11" ht="12.75">
      <c r="B330" s="137">
        <v>2000</v>
      </c>
      <c r="C330" s="1" t="s">
        <v>49</v>
      </c>
      <c r="D330" s="14" t="s">
        <v>32</v>
      </c>
      <c r="E330" s="1" t="s">
        <v>50</v>
      </c>
      <c r="F330" s="46" t="s">
        <v>191</v>
      </c>
      <c r="G330" s="29" t="s">
        <v>37</v>
      </c>
      <c r="H330" s="6">
        <f t="shared" si="10"/>
        <v>-17600</v>
      </c>
      <c r="I330" s="24">
        <f t="shared" si="11"/>
        <v>3.6363636363636362</v>
      </c>
      <c r="K330" s="2">
        <v>550</v>
      </c>
    </row>
    <row r="331" spans="2:11" ht="12.75">
      <c r="B331" s="137">
        <v>2500</v>
      </c>
      <c r="C331" s="1" t="s">
        <v>49</v>
      </c>
      <c r="D331" s="14" t="s">
        <v>32</v>
      </c>
      <c r="E331" s="1" t="s">
        <v>50</v>
      </c>
      <c r="F331" s="46" t="s">
        <v>191</v>
      </c>
      <c r="G331" s="29" t="s">
        <v>37</v>
      </c>
      <c r="H331" s="6">
        <f t="shared" si="10"/>
        <v>-20100</v>
      </c>
      <c r="I331" s="24">
        <f t="shared" si="11"/>
        <v>4.545454545454546</v>
      </c>
      <c r="K331" s="2">
        <v>550</v>
      </c>
    </row>
    <row r="332" spans="2:11" ht="12.75">
      <c r="B332" s="137">
        <v>1000</v>
      </c>
      <c r="C332" s="1" t="s">
        <v>49</v>
      </c>
      <c r="D332" s="14" t="s">
        <v>32</v>
      </c>
      <c r="E332" s="1" t="s">
        <v>50</v>
      </c>
      <c r="F332" s="46" t="s">
        <v>191</v>
      </c>
      <c r="G332" s="29" t="s">
        <v>39</v>
      </c>
      <c r="H332" s="6">
        <f t="shared" si="10"/>
        <v>-21100</v>
      </c>
      <c r="I332" s="24">
        <f t="shared" si="11"/>
        <v>1.8181818181818181</v>
      </c>
      <c r="K332" s="2">
        <v>550</v>
      </c>
    </row>
    <row r="333" spans="2:11" ht="12.75">
      <c r="B333" s="137">
        <v>5000</v>
      </c>
      <c r="C333" s="1" t="s">
        <v>49</v>
      </c>
      <c r="D333" s="14" t="s">
        <v>32</v>
      </c>
      <c r="E333" s="1" t="s">
        <v>50</v>
      </c>
      <c r="F333" s="46" t="s">
        <v>191</v>
      </c>
      <c r="G333" s="29" t="s">
        <v>71</v>
      </c>
      <c r="H333" s="6">
        <f t="shared" si="10"/>
        <v>-26100</v>
      </c>
      <c r="I333" s="24">
        <f t="shared" si="11"/>
        <v>9.090909090909092</v>
      </c>
      <c r="K333" s="2">
        <v>550</v>
      </c>
    </row>
    <row r="334" spans="2:11" ht="12.75">
      <c r="B334" s="137">
        <v>675</v>
      </c>
      <c r="C334" s="1" t="s">
        <v>49</v>
      </c>
      <c r="D334" s="1" t="s">
        <v>32</v>
      </c>
      <c r="E334" s="1" t="s">
        <v>50</v>
      </c>
      <c r="F334" s="29" t="s">
        <v>207</v>
      </c>
      <c r="G334" s="29" t="s">
        <v>55</v>
      </c>
      <c r="H334" s="6">
        <f t="shared" si="10"/>
        <v>-26775</v>
      </c>
      <c r="I334" s="24">
        <f t="shared" si="11"/>
        <v>1.2272727272727273</v>
      </c>
      <c r="K334" s="2">
        <v>550</v>
      </c>
    </row>
    <row r="335" spans="2:11" ht="12.75">
      <c r="B335" s="137">
        <v>1800</v>
      </c>
      <c r="C335" s="1" t="s">
        <v>49</v>
      </c>
      <c r="D335" s="1" t="s">
        <v>32</v>
      </c>
      <c r="E335" s="1" t="s">
        <v>50</v>
      </c>
      <c r="F335" s="29" t="s">
        <v>207</v>
      </c>
      <c r="G335" s="29" t="s">
        <v>47</v>
      </c>
      <c r="H335" s="6">
        <f t="shared" si="10"/>
        <v>-28575</v>
      </c>
      <c r="I335" s="24">
        <f t="shared" si="11"/>
        <v>3.272727272727273</v>
      </c>
      <c r="K335" s="2">
        <v>550</v>
      </c>
    </row>
    <row r="336" spans="2:11" ht="12.75">
      <c r="B336" s="137">
        <v>1700</v>
      </c>
      <c r="C336" s="1" t="s">
        <v>49</v>
      </c>
      <c r="D336" s="1" t="s">
        <v>32</v>
      </c>
      <c r="E336" s="1" t="s">
        <v>50</v>
      </c>
      <c r="F336" s="29" t="s">
        <v>207</v>
      </c>
      <c r="G336" s="29" t="s">
        <v>37</v>
      </c>
      <c r="H336" s="6">
        <f t="shared" si="10"/>
        <v>-30275</v>
      </c>
      <c r="I336" s="24">
        <f t="shared" si="11"/>
        <v>3.090909090909091</v>
      </c>
      <c r="K336" s="2">
        <v>550</v>
      </c>
    </row>
    <row r="337" spans="2:11" ht="12.75">
      <c r="B337" s="137">
        <v>2300</v>
      </c>
      <c r="C337" s="1" t="s">
        <v>49</v>
      </c>
      <c r="D337" s="1" t="s">
        <v>32</v>
      </c>
      <c r="E337" s="1" t="s">
        <v>50</v>
      </c>
      <c r="F337" s="29" t="s">
        <v>207</v>
      </c>
      <c r="G337" s="29" t="s">
        <v>39</v>
      </c>
      <c r="H337" s="6">
        <f aca="true" t="shared" si="12" ref="H337:H401">H336-B337</f>
        <v>-32575</v>
      </c>
      <c r="I337" s="24">
        <f t="shared" si="11"/>
        <v>4.181818181818182</v>
      </c>
      <c r="K337" s="2">
        <v>550</v>
      </c>
    </row>
    <row r="338" spans="2:11" ht="12.75">
      <c r="B338" s="137">
        <v>1800</v>
      </c>
      <c r="C338" s="1" t="s">
        <v>49</v>
      </c>
      <c r="D338" s="1" t="s">
        <v>32</v>
      </c>
      <c r="E338" s="1" t="s">
        <v>50</v>
      </c>
      <c r="F338" s="29" t="s">
        <v>207</v>
      </c>
      <c r="G338" s="29" t="s">
        <v>71</v>
      </c>
      <c r="H338" s="6">
        <f t="shared" si="12"/>
        <v>-34375</v>
      </c>
      <c r="I338" s="24">
        <f t="shared" si="11"/>
        <v>3.272727272727273</v>
      </c>
      <c r="K338" s="2">
        <v>550</v>
      </c>
    </row>
    <row r="339" spans="2:11" ht="12.75">
      <c r="B339" s="137">
        <v>600</v>
      </c>
      <c r="C339" s="1" t="s">
        <v>49</v>
      </c>
      <c r="D339" s="1" t="s">
        <v>32</v>
      </c>
      <c r="E339" s="1" t="s">
        <v>50</v>
      </c>
      <c r="F339" s="29" t="s">
        <v>207</v>
      </c>
      <c r="G339" s="29" t="s">
        <v>73</v>
      </c>
      <c r="H339" s="6">
        <f t="shared" si="12"/>
        <v>-34975</v>
      </c>
      <c r="I339" s="24">
        <f t="shared" si="11"/>
        <v>1.0909090909090908</v>
      </c>
      <c r="K339" s="2">
        <v>550</v>
      </c>
    </row>
    <row r="340" spans="2:11" ht="12.75">
      <c r="B340" s="137">
        <v>1500</v>
      </c>
      <c r="C340" s="1" t="s">
        <v>49</v>
      </c>
      <c r="D340" s="1" t="s">
        <v>32</v>
      </c>
      <c r="E340" s="1" t="s">
        <v>50</v>
      </c>
      <c r="F340" s="29" t="s">
        <v>207</v>
      </c>
      <c r="G340" s="29" t="s">
        <v>73</v>
      </c>
      <c r="H340" s="6">
        <f t="shared" si="12"/>
        <v>-36475</v>
      </c>
      <c r="I340" s="24">
        <f aca="true" t="shared" si="13" ref="I340:I403">+B340/K340</f>
        <v>2.727272727272727</v>
      </c>
      <c r="K340" s="2">
        <v>550</v>
      </c>
    </row>
    <row r="341" spans="2:11" ht="12.75">
      <c r="B341" s="137">
        <v>600</v>
      </c>
      <c r="C341" s="1" t="s">
        <v>49</v>
      </c>
      <c r="D341" s="1" t="s">
        <v>32</v>
      </c>
      <c r="E341" s="1" t="s">
        <v>50</v>
      </c>
      <c r="F341" s="29" t="s">
        <v>207</v>
      </c>
      <c r="G341" s="29" t="s">
        <v>79</v>
      </c>
      <c r="H341" s="6">
        <f t="shared" si="12"/>
        <v>-37075</v>
      </c>
      <c r="I341" s="24">
        <f t="shared" si="13"/>
        <v>1.0909090909090908</v>
      </c>
      <c r="K341" s="2">
        <v>550</v>
      </c>
    </row>
    <row r="342" spans="1:11" s="44" customFormat="1" ht="12.75">
      <c r="A342" s="13"/>
      <c r="B342" s="274">
        <f>SUM(B321:B341)</f>
        <v>37075</v>
      </c>
      <c r="C342" s="13"/>
      <c r="D342" s="13"/>
      <c r="E342" s="13" t="s">
        <v>50</v>
      </c>
      <c r="F342" s="20"/>
      <c r="G342" s="20"/>
      <c r="H342" s="40">
        <v>0</v>
      </c>
      <c r="I342" s="43">
        <f t="shared" si="13"/>
        <v>67.4090909090909</v>
      </c>
      <c r="K342" s="2">
        <v>550</v>
      </c>
    </row>
    <row r="343" spans="2:11" ht="12.75">
      <c r="B343" s="137"/>
      <c r="H343" s="6">
        <f t="shared" si="12"/>
        <v>0</v>
      </c>
      <c r="I343" s="24">
        <f t="shared" si="13"/>
        <v>0</v>
      </c>
      <c r="K343" s="2">
        <v>550</v>
      </c>
    </row>
    <row r="344" spans="2:11" ht="12.75">
      <c r="B344" s="137"/>
      <c r="H344" s="6">
        <f t="shared" si="12"/>
        <v>0</v>
      </c>
      <c r="I344" s="24">
        <f t="shared" si="13"/>
        <v>0</v>
      </c>
      <c r="K344" s="2">
        <v>550</v>
      </c>
    </row>
    <row r="345" spans="2:11" ht="12.75">
      <c r="B345" s="137"/>
      <c r="H345" s="6">
        <f t="shared" si="12"/>
        <v>0</v>
      </c>
      <c r="I345" s="24">
        <f t="shared" si="13"/>
        <v>0</v>
      </c>
      <c r="K345" s="2">
        <v>550</v>
      </c>
    </row>
    <row r="346" spans="2:11" ht="12.75">
      <c r="B346" s="124">
        <v>9000</v>
      </c>
      <c r="C346" s="14" t="s">
        <v>211</v>
      </c>
      <c r="D346" s="14" t="s">
        <v>32</v>
      </c>
      <c r="E346" s="51" t="s">
        <v>43</v>
      </c>
      <c r="F346" s="46" t="s">
        <v>212</v>
      </c>
      <c r="G346" s="55" t="s">
        <v>213</v>
      </c>
      <c r="H346" s="6">
        <f t="shared" si="12"/>
        <v>-9000</v>
      </c>
      <c r="I346" s="24">
        <f t="shared" si="13"/>
        <v>16.363636363636363</v>
      </c>
      <c r="K346" s="2">
        <v>550</v>
      </c>
    </row>
    <row r="347" spans="2:11" ht="12.75">
      <c r="B347" s="137">
        <v>5000</v>
      </c>
      <c r="C347" s="1" t="s">
        <v>52</v>
      </c>
      <c r="D347" s="14" t="s">
        <v>32</v>
      </c>
      <c r="E347" s="1" t="s">
        <v>43</v>
      </c>
      <c r="F347" s="46" t="s">
        <v>214</v>
      </c>
      <c r="G347" s="29" t="s">
        <v>41</v>
      </c>
      <c r="H347" s="6">
        <f t="shared" si="12"/>
        <v>-14000</v>
      </c>
      <c r="I347" s="24">
        <f t="shared" si="13"/>
        <v>9.090909090909092</v>
      </c>
      <c r="K347" s="2">
        <v>550</v>
      </c>
    </row>
    <row r="348" spans="2:11" ht="12.75">
      <c r="B348" s="137">
        <v>12000</v>
      </c>
      <c r="C348" s="1" t="s">
        <v>215</v>
      </c>
      <c r="D348" s="14" t="s">
        <v>32</v>
      </c>
      <c r="E348" s="1" t="s">
        <v>43</v>
      </c>
      <c r="F348" s="46" t="s">
        <v>216</v>
      </c>
      <c r="G348" s="29" t="s">
        <v>217</v>
      </c>
      <c r="H348" s="6">
        <f t="shared" si="12"/>
        <v>-26000</v>
      </c>
      <c r="I348" s="24">
        <f t="shared" si="13"/>
        <v>21.818181818181817</v>
      </c>
      <c r="K348" s="2">
        <v>550</v>
      </c>
    </row>
    <row r="349" spans="2:11" ht="12.75">
      <c r="B349" s="137">
        <v>5000</v>
      </c>
      <c r="C349" s="1" t="s">
        <v>52</v>
      </c>
      <c r="D349" s="14" t="s">
        <v>32</v>
      </c>
      <c r="E349" s="1" t="s">
        <v>43</v>
      </c>
      <c r="F349" s="46" t="s">
        <v>218</v>
      </c>
      <c r="G349" s="29" t="s">
        <v>41</v>
      </c>
      <c r="H349" s="6">
        <f t="shared" si="12"/>
        <v>-31000</v>
      </c>
      <c r="I349" s="24">
        <f t="shared" si="13"/>
        <v>9.090909090909092</v>
      </c>
      <c r="K349" s="2">
        <v>550</v>
      </c>
    </row>
    <row r="350" spans="2:11" ht="12.75">
      <c r="B350" s="137">
        <v>5000</v>
      </c>
      <c r="C350" s="48" t="s">
        <v>52</v>
      </c>
      <c r="D350" s="14" t="s">
        <v>32</v>
      </c>
      <c r="E350" s="1" t="s">
        <v>43</v>
      </c>
      <c r="F350" s="46" t="s">
        <v>218</v>
      </c>
      <c r="G350" s="29" t="s">
        <v>41</v>
      </c>
      <c r="H350" s="6">
        <f t="shared" si="12"/>
        <v>-36000</v>
      </c>
      <c r="I350" s="24">
        <f t="shared" si="13"/>
        <v>9.090909090909092</v>
      </c>
      <c r="K350" s="2">
        <v>550</v>
      </c>
    </row>
    <row r="351" spans="2:11" ht="12.75">
      <c r="B351" s="137">
        <v>5000</v>
      </c>
      <c r="C351" s="1" t="s">
        <v>52</v>
      </c>
      <c r="D351" s="14" t="s">
        <v>32</v>
      </c>
      <c r="E351" s="1" t="s">
        <v>43</v>
      </c>
      <c r="F351" s="46" t="s">
        <v>219</v>
      </c>
      <c r="G351" s="29" t="s">
        <v>47</v>
      </c>
      <c r="H351" s="6">
        <f t="shared" si="12"/>
        <v>-41000</v>
      </c>
      <c r="I351" s="24">
        <f t="shared" si="13"/>
        <v>9.090909090909092</v>
      </c>
      <c r="K351" s="2">
        <v>550</v>
      </c>
    </row>
    <row r="352" spans="2:11" ht="12.75">
      <c r="B352" s="137">
        <v>5000</v>
      </c>
      <c r="C352" s="1" t="s">
        <v>52</v>
      </c>
      <c r="D352" s="14" t="s">
        <v>32</v>
      </c>
      <c r="E352" s="1" t="s">
        <v>43</v>
      </c>
      <c r="F352" s="46" t="s">
        <v>219</v>
      </c>
      <c r="G352" s="29" t="s">
        <v>37</v>
      </c>
      <c r="H352" s="6">
        <f t="shared" si="12"/>
        <v>-46000</v>
      </c>
      <c r="I352" s="24">
        <f t="shared" si="13"/>
        <v>9.090909090909092</v>
      </c>
      <c r="K352" s="2">
        <v>550</v>
      </c>
    </row>
    <row r="353" spans="2:11" ht="12.75">
      <c r="B353" s="137">
        <v>5000</v>
      </c>
      <c r="C353" s="1" t="s">
        <v>52</v>
      </c>
      <c r="D353" s="14" t="s">
        <v>32</v>
      </c>
      <c r="E353" s="1" t="s">
        <v>43</v>
      </c>
      <c r="F353" s="46" t="s">
        <v>219</v>
      </c>
      <c r="G353" s="29" t="s">
        <v>39</v>
      </c>
      <c r="H353" s="6">
        <f t="shared" si="12"/>
        <v>-51000</v>
      </c>
      <c r="I353" s="24">
        <f t="shared" si="13"/>
        <v>9.090909090909092</v>
      </c>
      <c r="K353" s="2">
        <v>550</v>
      </c>
    </row>
    <row r="354" spans="2:11" ht="12.75">
      <c r="B354" s="137">
        <v>5000</v>
      </c>
      <c r="C354" s="1" t="s">
        <v>52</v>
      </c>
      <c r="D354" s="14" t="s">
        <v>32</v>
      </c>
      <c r="E354" s="1" t="s">
        <v>103</v>
      </c>
      <c r="F354" s="46" t="s">
        <v>219</v>
      </c>
      <c r="G354" s="29" t="s">
        <v>71</v>
      </c>
      <c r="H354" s="6">
        <f t="shared" si="12"/>
        <v>-56000</v>
      </c>
      <c r="I354" s="24">
        <f t="shared" si="13"/>
        <v>9.090909090909092</v>
      </c>
      <c r="K354" s="2">
        <v>550</v>
      </c>
    </row>
    <row r="355" spans="2:11" ht="12.75">
      <c r="B355" s="137">
        <v>5000</v>
      </c>
      <c r="C355" s="1" t="s">
        <v>52</v>
      </c>
      <c r="D355" s="1" t="s">
        <v>32</v>
      </c>
      <c r="E355" s="1" t="s">
        <v>43</v>
      </c>
      <c r="F355" s="29" t="s">
        <v>220</v>
      </c>
      <c r="G355" s="29" t="s">
        <v>47</v>
      </c>
      <c r="H355" s="6">
        <f t="shared" si="12"/>
        <v>-61000</v>
      </c>
      <c r="I355" s="24">
        <f t="shared" si="13"/>
        <v>9.090909090909092</v>
      </c>
      <c r="K355" s="2">
        <v>550</v>
      </c>
    </row>
    <row r="356" spans="2:11" ht="12.75">
      <c r="B356" s="137">
        <v>5000</v>
      </c>
      <c r="C356" s="1" t="s">
        <v>52</v>
      </c>
      <c r="D356" s="1" t="s">
        <v>32</v>
      </c>
      <c r="E356" s="1" t="s">
        <v>43</v>
      </c>
      <c r="F356" s="29" t="s">
        <v>221</v>
      </c>
      <c r="G356" s="29" t="s">
        <v>37</v>
      </c>
      <c r="H356" s="6">
        <f t="shared" si="12"/>
        <v>-66000</v>
      </c>
      <c r="I356" s="24">
        <f t="shared" si="13"/>
        <v>9.090909090909092</v>
      </c>
      <c r="K356" s="2">
        <v>550</v>
      </c>
    </row>
    <row r="357" spans="2:11" ht="12.75">
      <c r="B357" s="137">
        <v>5000</v>
      </c>
      <c r="C357" s="1" t="s">
        <v>52</v>
      </c>
      <c r="D357" s="1" t="s">
        <v>32</v>
      </c>
      <c r="E357" s="1" t="s">
        <v>43</v>
      </c>
      <c r="F357" s="29" t="s">
        <v>221</v>
      </c>
      <c r="G357" s="29" t="s">
        <v>37</v>
      </c>
      <c r="H357" s="6">
        <f t="shared" si="12"/>
        <v>-71000</v>
      </c>
      <c r="I357" s="24">
        <f t="shared" si="13"/>
        <v>9.090909090909092</v>
      </c>
      <c r="K357" s="2">
        <v>550</v>
      </c>
    </row>
    <row r="358" spans="2:11" ht="12.75">
      <c r="B358" s="137">
        <v>5000</v>
      </c>
      <c r="C358" s="1" t="s">
        <v>52</v>
      </c>
      <c r="D358" s="1" t="s">
        <v>32</v>
      </c>
      <c r="E358" s="1" t="s">
        <v>43</v>
      </c>
      <c r="F358" s="29" t="s">
        <v>222</v>
      </c>
      <c r="G358" s="29" t="s">
        <v>39</v>
      </c>
      <c r="H358" s="6">
        <f t="shared" si="12"/>
        <v>-76000</v>
      </c>
      <c r="I358" s="24">
        <f t="shared" si="13"/>
        <v>9.090909090909092</v>
      </c>
      <c r="K358" s="2">
        <v>550</v>
      </c>
    </row>
    <row r="359" spans="2:11" ht="12.75">
      <c r="B359" s="124">
        <v>7000</v>
      </c>
      <c r="C359" s="1" t="s">
        <v>52</v>
      </c>
      <c r="D359" s="1" t="s">
        <v>32</v>
      </c>
      <c r="E359" s="1" t="s">
        <v>43</v>
      </c>
      <c r="F359" s="29" t="s">
        <v>223</v>
      </c>
      <c r="G359" s="29" t="s">
        <v>73</v>
      </c>
      <c r="H359" s="6">
        <f t="shared" si="12"/>
        <v>-83000</v>
      </c>
      <c r="I359" s="24">
        <f t="shared" si="13"/>
        <v>12.727272727272727</v>
      </c>
      <c r="K359" s="2">
        <v>550</v>
      </c>
    </row>
    <row r="360" spans="1:11" s="44" customFormat="1" ht="12.75">
      <c r="A360" s="13"/>
      <c r="B360" s="274">
        <f>SUM(B346:B359)</f>
        <v>83000</v>
      </c>
      <c r="C360" s="13" t="s">
        <v>52</v>
      </c>
      <c r="D360" s="13"/>
      <c r="E360" s="13"/>
      <c r="F360" s="20"/>
      <c r="G360" s="20"/>
      <c r="H360" s="40">
        <v>0</v>
      </c>
      <c r="I360" s="43">
        <f t="shared" si="13"/>
        <v>150.9090909090909</v>
      </c>
      <c r="K360" s="2">
        <v>550</v>
      </c>
    </row>
    <row r="361" spans="2:11" ht="12.75">
      <c r="B361" s="137"/>
      <c r="H361" s="6">
        <f t="shared" si="12"/>
        <v>0</v>
      </c>
      <c r="I361" s="24">
        <f t="shared" si="13"/>
        <v>0</v>
      </c>
      <c r="K361" s="2">
        <v>550</v>
      </c>
    </row>
    <row r="362" spans="2:11" ht="12.75">
      <c r="B362" s="137"/>
      <c r="H362" s="6">
        <f t="shared" si="12"/>
        <v>0</v>
      </c>
      <c r="I362" s="24">
        <f t="shared" si="13"/>
        <v>0</v>
      </c>
      <c r="K362" s="2">
        <v>550</v>
      </c>
    </row>
    <row r="363" spans="2:11" ht="12.75">
      <c r="B363" s="137"/>
      <c r="H363" s="6">
        <f t="shared" si="12"/>
        <v>0</v>
      </c>
      <c r="I363" s="24">
        <f t="shared" si="13"/>
        <v>0</v>
      </c>
      <c r="K363" s="2">
        <v>550</v>
      </c>
    </row>
    <row r="364" spans="2:11" ht="12.75">
      <c r="B364" s="137">
        <v>2000</v>
      </c>
      <c r="C364" s="14" t="s">
        <v>57</v>
      </c>
      <c r="D364" s="14" t="s">
        <v>32</v>
      </c>
      <c r="E364" s="1" t="s">
        <v>43</v>
      </c>
      <c r="F364" s="46" t="s">
        <v>210</v>
      </c>
      <c r="G364" s="29" t="s">
        <v>35</v>
      </c>
      <c r="H364" s="6">
        <f t="shared" si="12"/>
        <v>-2000</v>
      </c>
      <c r="I364" s="24">
        <f t="shared" si="13"/>
        <v>3.6363636363636362</v>
      </c>
      <c r="K364" s="2">
        <v>550</v>
      </c>
    </row>
    <row r="365" spans="2:11" ht="12.75">
      <c r="B365" s="137">
        <v>2000</v>
      </c>
      <c r="C365" s="1" t="s">
        <v>57</v>
      </c>
      <c r="D365" s="14" t="s">
        <v>32</v>
      </c>
      <c r="E365" s="1" t="s">
        <v>43</v>
      </c>
      <c r="F365" s="46" t="s">
        <v>210</v>
      </c>
      <c r="G365" s="29" t="s">
        <v>55</v>
      </c>
      <c r="H365" s="6">
        <f t="shared" si="12"/>
        <v>-4000</v>
      </c>
      <c r="I365" s="24">
        <f t="shared" si="13"/>
        <v>3.6363636363636362</v>
      </c>
      <c r="K365" s="2">
        <v>550</v>
      </c>
    </row>
    <row r="366" spans="2:11" ht="12.75">
      <c r="B366" s="137">
        <v>2000</v>
      </c>
      <c r="C366" s="1" t="s">
        <v>57</v>
      </c>
      <c r="D366" s="14" t="s">
        <v>32</v>
      </c>
      <c r="E366" s="1" t="s">
        <v>43</v>
      </c>
      <c r="F366" s="46" t="s">
        <v>210</v>
      </c>
      <c r="G366" s="29" t="s">
        <v>41</v>
      </c>
      <c r="H366" s="6">
        <f t="shared" si="12"/>
        <v>-6000</v>
      </c>
      <c r="I366" s="24">
        <f t="shared" si="13"/>
        <v>3.6363636363636362</v>
      </c>
      <c r="K366" s="2">
        <v>550</v>
      </c>
    </row>
    <row r="367" spans="2:11" ht="12.75">
      <c r="B367" s="137">
        <v>2000</v>
      </c>
      <c r="C367" s="1" t="s">
        <v>57</v>
      </c>
      <c r="D367" s="14" t="s">
        <v>32</v>
      </c>
      <c r="E367" s="1" t="s">
        <v>43</v>
      </c>
      <c r="F367" s="46" t="s">
        <v>210</v>
      </c>
      <c r="G367" s="29" t="s">
        <v>47</v>
      </c>
      <c r="H367" s="6">
        <f t="shared" si="12"/>
        <v>-8000</v>
      </c>
      <c r="I367" s="24">
        <f t="shared" si="13"/>
        <v>3.6363636363636362</v>
      </c>
      <c r="K367" s="2">
        <v>550</v>
      </c>
    </row>
    <row r="368" spans="2:11" ht="12.75">
      <c r="B368" s="137">
        <v>2000</v>
      </c>
      <c r="C368" s="1" t="s">
        <v>57</v>
      </c>
      <c r="D368" s="14" t="s">
        <v>32</v>
      </c>
      <c r="E368" s="1" t="s">
        <v>43</v>
      </c>
      <c r="F368" s="46" t="s">
        <v>210</v>
      </c>
      <c r="G368" s="29" t="s">
        <v>37</v>
      </c>
      <c r="H368" s="6">
        <f t="shared" si="12"/>
        <v>-10000</v>
      </c>
      <c r="I368" s="24">
        <f t="shared" si="13"/>
        <v>3.6363636363636362</v>
      </c>
      <c r="K368" s="2">
        <v>550</v>
      </c>
    </row>
    <row r="369" spans="2:11" ht="12.75">
      <c r="B369" s="137">
        <v>2000</v>
      </c>
      <c r="C369" s="1" t="s">
        <v>57</v>
      </c>
      <c r="D369" s="14" t="s">
        <v>32</v>
      </c>
      <c r="E369" s="1" t="s">
        <v>43</v>
      </c>
      <c r="F369" s="46" t="s">
        <v>210</v>
      </c>
      <c r="G369" s="29" t="s">
        <v>39</v>
      </c>
      <c r="H369" s="6">
        <f t="shared" si="12"/>
        <v>-12000</v>
      </c>
      <c r="I369" s="24">
        <f t="shared" si="13"/>
        <v>3.6363636363636362</v>
      </c>
      <c r="K369" s="2">
        <v>550</v>
      </c>
    </row>
    <row r="370" spans="2:11" ht="12.75">
      <c r="B370" s="124">
        <v>3000</v>
      </c>
      <c r="C370" s="14" t="s">
        <v>57</v>
      </c>
      <c r="D370" s="14" t="s">
        <v>32</v>
      </c>
      <c r="E370" s="51" t="s">
        <v>103</v>
      </c>
      <c r="F370" s="46" t="s">
        <v>191</v>
      </c>
      <c r="G370" s="55" t="s">
        <v>55</v>
      </c>
      <c r="H370" s="6">
        <f t="shared" si="12"/>
        <v>-15000</v>
      </c>
      <c r="I370" s="24">
        <f t="shared" si="13"/>
        <v>5.454545454545454</v>
      </c>
      <c r="K370" s="2">
        <v>550</v>
      </c>
    </row>
    <row r="371" spans="2:11" ht="12.75">
      <c r="B371" s="137">
        <v>2000</v>
      </c>
      <c r="C371" s="1" t="s">
        <v>57</v>
      </c>
      <c r="D371" s="14" t="s">
        <v>32</v>
      </c>
      <c r="E371" s="1" t="s">
        <v>43</v>
      </c>
      <c r="F371" s="46" t="s">
        <v>191</v>
      </c>
      <c r="G371" s="29" t="s">
        <v>41</v>
      </c>
      <c r="H371" s="6">
        <f t="shared" si="12"/>
        <v>-17000</v>
      </c>
      <c r="I371" s="24">
        <f t="shared" si="13"/>
        <v>3.6363636363636362</v>
      </c>
      <c r="K371" s="2">
        <v>550</v>
      </c>
    </row>
    <row r="372" spans="2:11" ht="12.75">
      <c r="B372" s="137">
        <v>2000</v>
      </c>
      <c r="C372" s="48" t="s">
        <v>57</v>
      </c>
      <c r="D372" s="14" t="s">
        <v>32</v>
      </c>
      <c r="E372" s="48" t="s">
        <v>43</v>
      </c>
      <c r="F372" s="46" t="s">
        <v>191</v>
      </c>
      <c r="G372" s="29" t="s">
        <v>41</v>
      </c>
      <c r="H372" s="6">
        <f t="shared" si="12"/>
        <v>-19000</v>
      </c>
      <c r="I372" s="24">
        <f t="shared" si="13"/>
        <v>3.6363636363636362</v>
      </c>
      <c r="K372" s="2">
        <v>550</v>
      </c>
    </row>
    <row r="373" spans="2:11" ht="12.75">
      <c r="B373" s="137">
        <v>1000</v>
      </c>
      <c r="C373" s="48" t="s">
        <v>57</v>
      </c>
      <c r="D373" s="14" t="s">
        <v>32</v>
      </c>
      <c r="E373" s="1" t="s">
        <v>43</v>
      </c>
      <c r="F373" s="46" t="s">
        <v>191</v>
      </c>
      <c r="G373" s="29" t="s">
        <v>47</v>
      </c>
      <c r="H373" s="6">
        <f t="shared" si="12"/>
        <v>-20000</v>
      </c>
      <c r="I373" s="24">
        <f t="shared" si="13"/>
        <v>1.8181818181818181</v>
      </c>
      <c r="K373" s="2">
        <v>550</v>
      </c>
    </row>
    <row r="374" spans="2:11" ht="12.75">
      <c r="B374" s="137">
        <v>2000</v>
      </c>
      <c r="C374" s="1" t="s">
        <v>57</v>
      </c>
      <c r="D374" s="14" t="s">
        <v>32</v>
      </c>
      <c r="E374" s="1" t="s">
        <v>43</v>
      </c>
      <c r="F374" s="46" t="s">
        <v>191</v>
      </c>
      <c r="G374" s="29" t="s">
        <v>47</v>
      </c>
      <c r="H374" s="6">
        <f t="shared" si="12"/>
        <v>-22000</v>
      </c>
      <c r="I374" s="24">
        <f t="shared" si="13"/>
        <v>3.6363636363636362</v>
      </c>
      <c r="K374" s="2">
        <v>550</v>
      </c>
    </row>
    <row r="375" spans="2:11" ht="12.75">
      <c r="B375" s="137">
        <v>2000</v>
      </c>
      <c r="C375" s="1" t="s">
        <v>57</v>
      </c>
      <c r="D375" s="14" t="s">
        <v>32</v>
      </c>
      <c r="E375" s="1" t="s">
        <v>43</v>
      </c>
      <c r="F375" s="46" t="s">
        <v>191</v>
      </c>
      <c r="G375" s="29" t="s">
        <v>37</v>
      </c>
      <c r="H375" s="6">
        <f t="shared" si="12"/>
        <v>-24000</v>
      </c>
      <c r="I375" s="24">
        <f t="shared" si="13"/>
        <v>3.6363636363636362</v>
      </c>
      <c r="K375" s="2">
        <v>550</v>
      </c>
    </row>
    <row r="376" spans="2:11" ht="12.75">
      <c r="B376" s="137">
        <v>2000</v>
      </c>
      <c r="C376" s="1" t="s">
        <v>57</v>
      </c>
      <c r="D376" s="14" t="s">
        <v>32</v>
      </c>
      <c r="E376" s="1" t="s">
        <v>43</v>
      </c>
      <c r="F376" s="46" t="s">
        <v>191</v>
      </c>
      <c r="G376" s="29" t="s">
        <v>39</v>
      </c>
      <c r="H376" s="6">
        <f t="shared" si="12"/>
        <v>-26000</v>
      </c>
      <c r="I376" s="24">
        <f t="shared" si="13"/>
        <v>3.6363636363636362</v>
      </c>
      <c r="K376" s="2">
        <v>550</v>
      </c>
    </row>
    <row r="377" spans="2:11" ht="12.75">
      <c r="B377" s="137">
        <v>2000</v>
      </c>
      <c r="C377" s="1" t="s">
        <v>57</v>
      </c>
      <c r="D377" s="14" t="s">
        <v>32</v>
      </c>
      <c r="E377" s="1" t="s">
        <v>103</v>
      </c>
      <c r="F377" s="46" t="s">
        <v>191</v>
      </c>
      <c r="G377" s="29" t="s">
        <v>71</v>
      </c>
      <c r="H377" s="6">
        <f t="shared" si="12"/>
        <v>-28000</v>
      </c>
      <c r="I377" s="24">
        <f t="shared" si="13"/>
        <v>3.6363636363636362</v>
      </c>
      <c r="K377" s="2">
        <v>550</v>
      </c>
    </row>
    <row r="378" spans="2:11" ht="12.75">
      <c r="B378" s="137">
        <v>2000</v>
      </c>
      <c r="C378" s="48" t="s">
        <v>57</v>
      </c>
      <c r="D378" s="14" t="s">
        <v>32</v>
      </c>
      <c r="E378" s="1" t="s">
        <v>103</v>
      </c>
      <c r="F378" s="46" t="s">
        <v>191</v>
      </c>
      <c r="G378" s="29" t="s">
        <v>71</v>
      </c>
      <c r="H378" s="6">
        <f t="shared" si="12"/>
        <v>-30000</v>
      </c>
      <c r="I378" s="24">
        <f t="shared" si="13"/>
        <v>3.6363636363636362</v>
      </c>
      <c r="K378" s="2">
        <v>550</v>
      </c>
    </row>
    <row r="379" spans="2:11" ht="12.75">
      <c r="B379" s="137">
        <v>2000</v>
      </c>
      <c r="C379" s="1" t="s">
        <v>57</v>
      </c>
      <c r="D379" s="1" t="s">
        <v>32</v>
      </c>
      <c r="E379" s="1" t="s">
        <v>43</v>
      </c>
      <c r="F379" s="29" t="s">
        <v>207</v>
      </c>
      <c r="G379" s="29" t="s">
        <v>55</v>
      </c>
      <c r="H379" s="6">
        <f t="shared" si="12"/>
        <v>-32000</v>
      </c>
      <c r="I379" s="24">
        <f t="shared" si="13"/>
        <v>3.6363636363636362</v>
      </c>
      <c r="K379" s="2">
        <v>550</v>
      </c>
    </row>
    <row r="380" spans="2:11" ht="12.75">
      <c r="B380" s="137">
        <v>2000</v>
      </c>
      <c r="C380" s="1" t="s">
        <v>57</v>
      </c>
      <c r="D380" s="1" t="s">
        <v>32</v>
      </c>
      <c r="E380" s="1" t="s">
        <v>43</v>
      </c>
      <c r="F380" s="29" t="s">
        <v>207</v>
      </c>
      <c r="G380" s="29" t="s">
        <v>47</v>
      </c>
      <c r="H380" s="6">
        <f t="shared" si="12"/>
        <v>-34000</v>
      </c>
      <c r="I380" s="24">
        <f t="shared" si="13"/>
        <v>3.6363636363636362</v>
      </c>
      <c r="K380" s="2">
        <v>550</v>
      </c>
    </row>
    <row r="381" spans="2:11" ht="12.75">
      <c r="B381" s="137">
        <v>2000</v>
      </c>
      <c r="C381" s="1" t="s">
        <v>57</v>
      </c>
      <c r="D381" s="1" t="s">
        <v>32</v>
      </c>
      <c r="E381" s="1" t="s">
        <v>43</v>
      </c>
      <c r="F381" s="29" t="s">
        <v>207</v>
      </c>
      <c r="G381" s="29" t="s">
        <v>37</v>
      </c>
      <c r="H381" s="6">
        <f t="shared" si="12"/>
        <v>-36000</v>
      </c>
      <c r="I381" s="24">
        <f t="shared" si="13"/>
        <v>3.6363636363636362</v>
      </c>
      <c r="K381" s="2">
        <v>550</v>
      </c>
    </row>
    <row r="382" spans="2:11" ht="12.75">
      <c r="B382" s="137">
        <v>2000</v>
      </c>
      <c r="C382" s="1" t="s">
        <v>57</v>
      </c>
      <c r="D382" s="1" t="s">
        <v>32</v>
      </c>
      <c r="E382" s="1" t="s">
        <v>43</v>
      </c>
      <c r="F382" s="29" t="s">
        <v>207</v>
      </c>
      <c r="G382" s="29" t="s">
        <v>39</v>
      </c>
      <c r="H382" s="6">
        <f t="shared" si="12"/>
        <v>-38000</v>
      </c>
      <c r="I382" s="24">
        <f t="shared" si="13"/>
        <v>3.6363636363636362</v>
      </c>
      <c r="K382" s="2">
        <v>550</v>
      </c>
    </row>
    <row r="383" spans="2:11" ht="12.75">
      <c r="B383" s="137">
        <v>2000</v>
      </c>
      <c r="C383" s="1" t="s">
        <v>57</v>
      </c>
      <c r="D383" s="1" t="s">
        <v>32</v>
      </c>
      <c r="E383" s="1" t="s">
        <v>43</v>
      </c>
      <c r="F383" s="29" t="s">
        <v>207</v>
      </c>
      <c r="G383" s="29" t="s">
        <v>71</v>
      </c>
      <c r="H383" s="6">
        <f t="shared" si="12"/>
        <v>-40000</v>
      </c>
      <c r="I383" s="24">
        <f t="shared" si="13"/>
        <v>3.6363636363636362</v>
      </c>
      <c r="K383" s="2">
        <v>550</v>
      </c>
    </row>
    <row r="384" spans="2:11" ht="12.75">
      <c r="B384" s="137">
        <v>2000</v>
      </c>
      <c r="C384" s="1" t="s">
        <v>57</v>
      </c>
      <c r="D384" s="1" t="s">
        <v>32</v>
      </c>
      <c r="E384" s="1" t="s">
        <v>43</v>
      </c>
      <c r="F384" s="29" t="s">
        <v>207</v>
      </c>
      <c r="G384" s="29" t="s">
        <v>73</v>
      </c>
      <c r="H384" s="6">
        <f t="shared" si="12"/>
        <v>-42000</v>
      </c>
      <c r="I384" s="24">
        <f t="shared" si="13"/>
        <v>3.6363636363636362</v>
      </c>
      <c r="K384" s="2">
        <v>550</v>
      </c>
    </row>
    <row r="385" spans="1:11" s="44" customFormat="1" ht="12.75">
      <c r="A385" s="13"/>
      <c r="B385" s="274">
        <f>SUM(B364:B384)</f>
        <v>42000</v>
      </c>
      <c r="C385" s="13" t="s">
        <v>57</v>
      </c>
      <c r="D385" s="13"/>
      <c r="E385" s="13"/>
      <c r="F385" s="20"/>
      <c r="G385" s="20"/>
      <c r="H385" s="40">
        <v>0</v>
      </c>
      <c r="I385" s="43">
        <f t="shared" si="13"/>
        <v>76.36363636363636</v>
      </c>
      <c r="K385" s="2">
        <v>550</v>
      </c>
    </row>
    <row r="386" spans="2:11" ht="12.75">
      <c r="B386" s="137"/>
      <c r="H386" s="6">
        <f t="shared" si="12"/>
        <v>0</v>
      </c>
      <c r="I386" s="24">
        <f t="shared" si="13"/>
        <v>0</v>
      </c>
      <c r="K386" s="2">
        <v>550</v>
      </c>
    </row>
    <row r="387" spans="2:11" ht="12.75">
      <c r="B387" s="137"/>
      <c r="H387" s="6">
        <f t="shared" si="12"/>
        <v>0</v>
      </c>
      <c r="I387" s="24">
        <f t="shared" si="13"/>
        <v>0</v>
      </c>
      <c r="K387" s="2">
        <v>550</v>
      </c>
    </row>
    <row r="388" spans="2:11" ht="12.75">
      <c r="B388" s="137"/>
      <c r="H388" s="6">
        <f t="shared" si="12"/>
        <v>0</v>
      </c>
      <c r="I388" s="24">
        <f t="shared" si="13"/>
        <v>0</v>
      </c>
      <c r="K388" s="2">
        <v>550</v>
      </c>
    </row>
    <row r="389" spans="2:11" ht="12.75">
      <c r="B389" s="137">
        <v>2250</v>
      </c>
      <c r="C389" s="1" t="s">
        <v>224</v>
      </c>
      <c r="D389" s="14" t="s">
        <v>32</v>
      </c>
      <c r="E389" s="1" t="s">
        <v>225</v>
      </c>
      <c r="F389" s="46" t="s">
        <v>210</v>
      </c>
      <c r="G389" s="29" t="s">
        <v>41</v>
      </c>
      <c r="H389" s="6">
        <f t="shared" si="12"/>
        <v>-2250</v>
      </c>
      <c r="I389" s="24">
        <f t="shared" si="13"/>
        <v>4.090909090909091</v>
      </c>
      <c r="K389" s="2">
        <v>550</v>
      </c>
    </row>
    <row r="390" spans="2:11" ht="12.75">
      <c r="B390" s="137">
        <v>750</v>
      </c>
      <c r="C390" s="1" t="s">
        <v>226</v>
      </c>
      <c r="D390" s="14" t="s">
        <v>32</v>
      </c>
      <c r="E390" s="1" t="s">
        <v>225</v>
      </c>
      <c r="F390" s="46" t="s">
        <v>210</v>
      </c>
      <c r="G390" s="29" t="s">
        <v>47</v>
      </c>
      <c r="H390" s="6">
        <f t="shared" si="12"/>
        <v>-3000</v>
      </c>
      <c r="I390" s="24">
        <f t="shared" si="13"/>
        <v>1.3636363636363635</v>
      </c>
      <c r="K390" s="2">
        <v>550</v>
      </c>
    </row>
    <row r="391" spans="1:11" s="44" customFormat="1" ht="12.75">
      <c r="A391" s="13"/>
      <c r="B391" s="274">
        <f>SUM(B389:B390)</f>
        <v>3000</v>
      </c>
      <c r="C391" s="13"/>
      <c r="D391" s="13"/>
      <c r="E391" s="13" t="s">
        <v>225</v>
      </c>
      <c r="F391" s="20"/>
      <c r="G391" s="20"/>
      <c r="H391" s="40">
        <v>0</v>
      </c>
      <c r="I391" s="43">
        <f t="shared" si="13"/>
        <v>5.454545454545454</v>
      </c>
      <c r="K391" s="2">
        <v>550</v>
      </c>
    </row>
    <row r="392" spans="2:11" ht="12.75">
      <c r="B392" s="137"/>
      <c r="H392" s="6">
        <f t="shared" si="12"/>
        <v>0</v>
      </c>
      <c r="I392" s="24">
        <f t="shared" si="13"/>
        <v>0</v>
      </c>
      <c r="K392" s="2">
        <v>550</v>
      </c>
    </row>
    <row r="393" spans="2:11" ht="12.75">
      <c r="B393" s="137"/>
      <c r="H393" s="6">
        <f t="shared" si="12"/>
        <v>0</v>
      </c>
      <c r="I393" s="24">
        <f t="shared" si="13"/>
        <v>0</v>
      </c>
      <c r="K393" s="2">
        <v>550</v>
      </c>
    </row>
    <row r="394" spans="2:11" ht="12.75">
      <c r="B394" s="137"/>
      <c r="H394" s="6">
        <f t="shared" si="12"/>
        <v>0</v>
      </c>
      <c r="I394" s="24">
        <f t="shared" si="13"/>
        <v>0</v>
      </c>
      <c r="K394" s="2">
        <v>550</v>
      </c>
    </row>
    <row r="395" spans="2:11" ht="12.75">
      <c r="B395" s="124">
        <v>30000</v>
      </c>
      <c r="C395" s="14" t="s">
        <v>227</v>
      </c>
      <c r="D395" s="14" t="s">
        <v>32</v>
      </c>
      <c r="E395" s="1" t="s">
        <v>119</v>
      </c>
      <c r="F395" s="46" t="s">
        <v>191</v>
      </c>
      <c r="G395" s="29" t="s">
        <v>47</v>
      </c>
      <c r="H395" s="6">
        <f t="shared" si="12"/>
        <v>-30000</v>
      </c>
      <c r="I395" s="24">
        <f t="shared" si="13"/>
        <v>54.54545454545455</v>
      </c>
      <c r="K395" s="2">
        <v>550</v>
      </c>
    </row>
    <row r="396" spans="2:11" ht="12.75">
      <c r="B396" s="124">
        <v>30000</v>
      </c>
      <c r="C396" s="14" t="s">
        <v>228</v>
      </c>
      <c r="D396" s="14" t="s">
        <v>32</v>
      </c>
      <c r="E396" s="1" t="s">
        <v>119</v>
      </c>
      <c r="F396" s="46" t="s">
        <v>191</v>
      </c>
      <c r="G396" s="29" t="s">
        <v>71</v>
      </c>
      <c r="H396" s="6">
        <f t="shared" si="12"/>
        <v>-60000</v>
      </c>
      <c r="I396" s="24">
        <f t="shared" si="13"/>
        <v>54.54545454545455</v>
      </c>
      <c r="K396" s="2">
        <v>550</v>
      </c>
    </row>
    <row r="397" spans="2:11" ht="12.75">
      <c r="B397" s="124">
        <v>10000</v>
      </c>
      <c r="C397" s="14" t="s">
        <v>229</v>
      </c>
      <c r="D397" s="14" t="s">
        <v>32</v>
      </c>
      <c r="E397" s="1" t="s">
        <v>119</v>
      </c>
      <c r="F397" s="46" t="s">
        <v>191</v>
      </c>
      <c r="G397" s="29" t="s">
        <v>71</v>
      </c>
      <c r="H397" s="6">
        <f t="shared" si="12"/>
        <v>-70000</v>
      </c>
      <c r="I397" s="24">
        <f t="shared" si="13"/>
        <v>18.181818181818183</v>
      </c>
      <c r="K397" s="2">
        <v>550</v>
      </c>
    </row>
    <row r="398" spans="1:11" s="44" customFormat="1" ht="12.75">
      <c r="A398" s="13"/>
      <c r="B398" s="274">
        <f>SUM(B395:B397)</f>
        <v>70000</v>
      </c>
      <c r="C398" s="13"/>
      <c r="D398" s="13"/>
      <c r="E398" s="13" t="s">
        <v>119</v>
      </c>
      <c r="F398" s="20"/>
      <c r="G398" s="20"/>
      <c r="H398" s="40">
        <v>0</v>
      </c>
      <c r="I398" s="43">
        <f t="shared" si="13"/>
        <v>127.27272727272727</v>
      </c>
      <c r="K398" s="2">
        <v>550</v>
      </c>
    </row>
    <row r="399" spans="2:11" ht="12.75">
      <c r="B399" s="137"/>
      <c r="H399" s="6">
        <f t="shared" si="12"/>
        <v>0</v>
      </c>
      <c r="I399" s="24">
        <f t="shared" si="13"/>
        <v>0</v>
      </c>
      <c r="K399" s="2">
        <v>550</v>
      </c>
    </row>
    <row r="400" spans="2:11" ht="12.75">
      <c r="B400" s="137"/>
      <c r="H400" s="6">
        <f t="shared" si="12"/>
        <v>0</v>
      </c>
      <c r="I400" s="24">
        <f t="shared" si="13"/>
        <v>0</v>
      </c>
      <c r="K400" s="2">
        <v>550</v>
      </c>
    </row>
    <row r="401" spans="2:11" ht="12.75">
      <c r="B401" s="137"/>
      <c r="F401" s="29" t="s">
        <v>160</v>
      </c>
      <c r="H401" s="6">
        <f t="shared" si="12"/>
        <v>0</v>
      </c>
      <c r="I401" s="24">
        <f t="shared" si="13"/>
        <v>0</v>
      </c>
      <c r="K401" s="2">
        <v>550</v>
      </c>
    </row>
    <row r="402" spans="1:11" s="44" customFormat="1" ht="12.75">
      <c r="A402" s="13"/>
      <c r="B402" s="274">
        <f>+B415+B422+B447+B458+B471+B477</f>
        <v>154700</v>
      </c>
      <c r="C402" s="41" t="s">
        <v>230</v>
      </c>
      <c r="D402" s="42" t="s">
        <v>231</v>
      </c>
      <c r="E402" s="41" t="s">
        <v>163</v>
      </c>
      <c r="F402" s="20"/>
      <c r="G402" s="20"/>
      <c r="H402" s="40"/>
      <c r="I402" s="43">
        <f t="shared" si="13"/>
        <v>281.27272727272725</v>
      </c>
      <c r="K402" s="2">
        <v>550</v>
      </c>
    </row>
    <row r="403" spans="2:11" ht="12.75">
      <c r="B403" s="137"/>
      <c r="H403" s="6">
        <v>0</v>
      </c>
      <c r="I403" s="24">
        <f t="shared" si="13"/>
        <v>0</v>
      </c>
      <c r="K403" s="2">
        <v>550</v>
      </c>
    </row>
    <row r="404" spans="2:11" ht="12.75">
      <c r="B404" s="137"/>
      <c r="H404" s="6">
        <f aca="true" t="shared" si="14" ref="H404:H476">H403-B404</f>
        <v>0</v>
      </c>
      <c r="I404" s="24">
        <f aca="true" t="shared" si="15" ref="I404:I467">+B404/K404</f>
        <v>0</v>
      </c>
      <c r="K404" s="2">
        <v>550</v>
      </c>
    </row>
    <row r="405" spans="2:11" ht="12.75">
      <c r="B405" s="137">
        <v>5000</v>
      </c>
      <c r="C405" s="47" t="s">
        <v>0</v>
      </c>
      <c r="D405" s="1" t="s">
        <v>32</v>
      </c>
      <c r="E405" s="1" t="s">
        <v>166</v>
      </c>
      <c r="F405" s="65" t="s">
        <v>232</v>
      </c>
      <c r="G405" s="29" t="s">
        <v>85</v>
      </c>
      <c r="H405" s="6">
        <f t="shared" si="14"/>
        <v>-5000</v>
      </c>
      <c r="I405" s="24">
        <f t="shared" si="15"/>
        <v>9.090909090909092</v>
      </c>
      <c r="K405" s="2">
        <v>550</v>
      </c>
    </row>
    <row r="406" spans="2:11" ht="12.75">
      <c r="B406" s="275">
        <v>5000</v>
      </c>
      <c r="C406" s="47" t="s">
        <v>0</v>
      </c>
      <c r="D406" s="1" t="s">
        <v>32</v>
      </c>
      <c r="E406" s="1" t="s">
        <v>166</v>
      </c>
      <c r="F406" s="56" t="s">
        <v>233</v>
      </c>
      <c r="G406" s="29" t="s">
        <v>234</v>
      </c>
      <c r="H406" s="6">
        <f t="shared" si="14"/>
        <v>-10000</v>
      </c>
      <c r="I406" s="24">
        <f t="shared" si="15"/>
        <v>9.090909090909092</v>
      </c>
      <c r="K406" s="2">
        <v>550</v>
      </c>
    </row>
    <row r="407" spans="2:11" ht="12.75">
      <c r="B407" s="137">
        <v>5000</v>
      </c>
      <c r="C407" s="47" t="s">
        <v>0</v>
      </c>
      <c r="D407" s="1" t="s">
        <v>32</v>
      </c>
      <c r="E407" s="1" t="s">
        <v>166</v>
      </c>
      <c r="F407" s="56" t="s">
        <v>235</v>
      </c>
      <c r="G407" s="29" t="s">
        <v>236</v>
      </c>
      <c r="H407" s="6">
        <f t="shared" si="14"/>
        <v>-15000</v>
      </c>
      <c r="I407" s="24">
        <f t="shared" si="15"/>
        <v>9.090909090909092</v>
      </c>
      <c r="K407" s="2">
        <v>550</v>
      </c>
    </row>
    <row r="408" spans="2:11" ht="12.75">
      <c r="B408" s="275">
        <v>7500</v>
      </c>
      <c r="C408" s="47" t="s">
        <v>0</v>
      </c>
      <c r="D408" s="1" t="s">
        <v>32</v>
      </c>
      <c r="E408" s="1" t="s">
        <v>166</v>
      </c>
      <c r="F408" s="56" t="s">
        <v>237</v>
      </c>
      <c r="G408" s="29" t="s">
        <v>238</v>
      </c>
      <c r="H408" s="6">
        <f t="shared" si="14"/>
        <v>-22500</v>
      </c>
      <c r="I408" s="24">
        <f t="shared" si="15"/>
        <v>13.636363636363637</v>
      </c>
      <c r="K408" s="2">
        <v>550</v>
      </c>
    </row>
    <row r="409" spans="2:11" ht="12.75">
      <c r="B409" s="137">
        <v>5000</v>
      </c>
      <c r="C409" s="47" t="s">
        <v>0</v>
      </c>
      <c r="D409" s="1" t="s">
        <v>32</v>
      </c>
      <c r="E409" s="1" t="s">
        <v>166</v>
      </c>
      <c r="F409" s="56" t="s">
        <v>239</v>
      </c>
      <c r="G409" s="29" t="s">
        <v>240</v>
      </c>
      <c r="H409" s="6">
        <f t="shared" si="14"/>
        <v>-27500</v>
      </c>
      <c r="I409" s="24">
        <f t="shared" si="15"/>
        <v>9.090909090909092</v>
      </c>
      <c r="K409" s="2">
        <v>550</v>
      </c>
    </row>
    <row r="410" spans="2:11" ht="12.75">
      <c r="B410" s="137">
        <v>5000</v>
      </c>
      <c r="C410" s="47" t="s">
        <v>0</v>
      </c>
      <c r="D410" s="1" t="s">
        <v>32</v>
      </c>
      <c r="E410" s="1" t="s">
        <v>166</v>
      </c>
      <c r="F410" s="56" t="s">
        <v>241</v>
      </c>
      <c r="G410" s="29" t="s">
        <v>242</v>
      </c>
      <c r="H410" s="6">
        <f t="shared" si="14"/>
        <v>-32500</v>
      </c>
      <c r="I410" s="24">
        <f t="shared" si="15"/>
        <v>9.090909090909092</v>
      </c>
      <c r="K410" s="2">
        <v>550</v>
      </c>
    </row>
    <row r="411" spans="2:11" ht="12.75">
      <c r="B411" s="137">
        <v>5000</v>
      </c>
      <c r="C411" s="1" t="s">
        <v>0</v>
      </c>
      <c r="D411" s="14" t="s">
        <v>32</v>
      </c>
      <c r="E411" s="1" t="s">
        <v>90</v>
      </c>
      <c r="F411" s="46" t="s">
        <v>243</v>
      </c>
      <c r="G411" s="29" t="s">
        <v>244</v>
      </c>
      <c r="H411" s="6">
        <f t="shared" si="14"/>
        <v>-37500</v>
      </c>
      <c r="I411" s="24">
        <f t="shared" si="15"/>
        <v>9.090909090909092</v>
      </c>
      <c r="K411" s="2">
        <v>550</v>
      </c>
    </row>
    <row r="412" spans="2:11" ht="12.75">
      <c r="B412" s="137">
        <v>1500</v>
      </c>
      <c r="C412" s="1" t="s">
        <v>0</v>
      </c>
      <c r="D412" s="14" t="s">
        <v>32</v>
      </c>
      <c r="E412" s="1" t="s">
        <v>90</v>
      </c>
      <c r="F412" s="46" t="s">
        <v>245</v>
      </c>
      <c r="G412" s="29" t="s">
        <v>234</v>
      </c>
      <c r="H412" s="6">
        <f t="shared" si="14"/>
        <v>-39000</v>
      </c>
      <c r="I412" s="24">
        <f t="shared" si="15"/>
        <v>2.727272727272727</v>
      </c>
      <c r="K412" s="2">
        <v>550</v>
      </c>
    </row>
    <row r="413" spans="2:11" ht="12.75">
      <c r="B413" s="137">
        <v>1500</v>
      </c>
      <c r="C413" s="1" t="s">
        <v>0</v>
      </c>
      <c r="D413" s="14" t="s">
        <v>32</v>
      </c>
      <c r="E413" s="1" t="s">
        <v>90</v>
      </c>
      <c r="F413" s="46" t="s">
        <v>245</v>
      </c>
      <c r="G413" s="29" t="s">
        <v>240</v>
      </c>
      <c r="H413" s="6">
        <f t="shared" si="14"/>
        <v>-40500</v>
      </c>
      <c r="I413" s="24">
        <f t="shared" si="15"/>
        <v>2.727272727272727</v>
      </c>
      <c r="K413" s="2">
        <v>550</v>
      </c>
    </row>
    <row r="414" spans="2:11" ht="12.75">
      <c r="B414" s="275">
        <v>900</v>
      </c>
      <c r="C414" s="1" t="s">
        <v>0</v>
      </c>
      <c r="D414" s="14" t="s">
        <v>32</v>
      </c>
      <c r="E414" s="1" t="s">
        <v>90</v>
      </c>
      <c r="F414" s="46" t="s">
        <v>245</v>
      </c>
      <c r="G414" s="29" t="s">
        <v>246</v>
      </c>
      <c r="H414" s="6">
        <f t="shared" si="14"/>
        <v>-41400</v>
      </c>
      <c r="I414" s="24">
        <f t="shared" si="15"/>
        <v>1.6363636363636365</v>
      </c>
      <c r="K414" s="2">
        <v>550</v>
      </c>
    </row>
    <row r="415" spans="1:11" s="44" customFormat="1" ht="12.75">
      <c r="A415" s="13"/>
      <c r="B415" s="274">
        <f>SUM(B405:B414)</f>
        <v>41400</v>
      </c>
      <c r="C415" s="13" t="s">
        <v>0</v>
      </c>
      <c r="D415" s="13"/>
      <c r="E415" s="13"/>
      <c r="F415" s="20"/>
      <c r="G415" s="20"/>
      <c r="H415" s="40">
        <v>0</v>
      </c>
      <c r="I415" s="43">
        <f t="shared" si="15"/>
        <v>75.27272727272727</v>
      </c>
      <c r="K415" s="2">
        <v>550</v>
      </c>
    </row>
    <row r="416" spans="2:11" ht="12.75">
      <c r="B416" s="137"/>
      <c r="H416" s="6">
        <f t="shared" si="14"/>
        <v>0</v>
      </c>
      <c r="I416" s="24">
        <f t="shared" si="15"/>
        <v>0</v>
      </c>
      <c r="K416" s="2">
        <v>550</v>
      </c>
    </row>
    <row r="417" spans="2:11" ht="12.75">
      <c r="B417" s="137"/>
      <c r="H417" s="6">
        <f t="shared" si="14"/>
        <v>0</v>
      </c>
      <c r="I417" s="24">
        <f t="shared" si="15"/>
        <v>0</v>
      </c>
      <c r="K417" s="2">
        <v>550</v>
      </c>
    </row>
    <row r="418" spans="2:11" ht="12.75">
      <c r="B418" s="137"/>
      <c r="H418" s="6">
        <f t="shared" si="14"/>
        <v>0</v>
      </c>
      <c r="I418" s="24">
        <f t="shared" si="15"/>
        <v>0</v>
      </c>
      <c r="K418" s="2">
        <v>550</v>
      </c>
    </row>
    <row r="419" spans="2:11" ht="12.75">
      <c r="B419" s="137">
        <v>5000</v>
      </c>
      <c r="C419" s="1" t="s">
        <v>247</v>
      </c>
      <c r="D419" s="14" t="s">
        <v>32</v>
      </c>
      <c r="E419" s="1" t="s">
        <v>43</v>
      </c>
      <c r="F419" s="46" t="s">
        <v>245</v>
      </c>
      <c r="G419" s="29" t="s">
        <v>244</v>
      </c>
      <c r="H419" s="6">
        <f t="shared" si="14"/>
        <v>-5000</v>
      </c>
      <c r="I419" s="24">
        <f t="shared" si="15"/>
        <v>9.090909090909092</v>
      </c>
      <c r="K419" s="2">
        <v>550</v>
      </c>
    </row>
    <row r="420" spans="2:11" ht="12.75">
      <c r="B420" s="137">
        <v>5000</v>
      </c>
      <c r="C420" s="1" t="s">
        <v>192</v>
      </c>
      <c r="D420" s="14" t="s">
        <v>32</v>
      </c>
      <c r="E420" s="1" t="s">
        <v>43</v>
      </c>
      <c r="F420" s="46" t="s">
        <v>245</v>
      </c>
      <c r="G420" s="29" t="s">
        <v>248</v>
      </c>
      <c r="H420" s="6">
        <f t="shared" si="14"/>
        <v>-10000</v>
      </c>
      <c r="I420" s="24">
        <f t="shared" si="15"/>
        <v>9.090909090909092</v>
      </c>
      <c r="K420" s="2">
        <v>550</v>
      </c>
    </row>
    <row r="421" spans="2:11" ht="12.75">
      <c r="B421" s="137">
        <v>5000</v>
      </c>
      <c r="C421" s="3" t="s">
        <v>249</v>
      </c>
      <c r="D421" s="14" t="s">
        <v>32</v>
      </c>
      <c r="E421" s="1" t="s">
        <v>43</v>
      </c>
      <c r="F421" s="46" t="s">
        <v>250</v>
      </c>
      <c r="G421" s="29" t="s">
        <v>251</v>
      </c>
      <c r="H421" s="6">
        <f t="shared" si="14"/>
        <v>-15000</v>
      </c>
      <c r="I421" s="24">
        <f t="shared" si="15"/>
        <v>9.090909090909092</v>
      </c>
      <c r="K421" s="2">
        <v>550</v>
      </c>
    </row>
    <row r="422" spans="1:11" s="44" customFormat="1" ht="12.75">
      <c r="A422" s="13"/>
      <c r="B422" s="274">
        <f>SUM(B419:B421)</f>
        <v>15000</v>
      </c>
      <c r="C422" s="13" t="s">
        <v>48</v>
      </c>
      <c r="D422" s="13"/>
      <c r="E422" s="13"/>
      <c r="F422" s="20"/>
      <c r="G422" s="20"/>
      <c r="H422" s="40">
        <v>0</v>
      </c>
      <c r="I422" s="43">
        <f t="shared" si="15"/>
        <v>27.272727272727273</v>
      </c>
      <c r="K422" s="2">
        <v>550</v>
      </c>
    </row>
    <row r="423" spans="2:11" ht="12.75">
      <c r="B423" s="137"/>
      <c r="H423" s="6">
        <f t="shared" si="14"/>
        <v>0</v>
      </c>
      <c r="I423" s="24">
        <f t="shared" si="15"/>
        <v>0</v>
      </c>
      <c r="K423" s="2">
        <v>550</v>
      </c>
    </row>
    <row r="424" spans="2:11" ht="12.75">
      <c r="B424" s="137"/>
      <c r="H424" s="6">
        <f t="shared" si="14"/>
        <v>0</v>
      </c>
      <c r="I424" s="24">
        <f t="shared" si="15"/>
        <v>0</v>
      </c>
      <c r="K424" s="2">
        <v>550</v>
      </c>
    </row>
    <row r="425" spans="2:11" ht="12.75">
      <c r="B425" s="137"/>
      <c r="H425" s="6">
        <f t="shared" si="14"/>
        <v>0</v>
      </c>
      <c r="I425" s="24">
        <f t="shared" si="15"/>
        <v>0</v>
      </c>
      <c r="K425" s="2">
        <v>550</v>
      </c>
    </row>
    <row r="426" spans="2:11" ht="12.75">
      <c r="B426" s="137"/>
      <c r="H426" s="6">
        <f t="shared" si="14"/>
        <v>0</v>
      </c>
      <c r="I426" s="24">
        <f t="shared" si="15"/>
        <v>0</v>
      </c>
      <c r="K426" s="2">
        <v>550</v>
      </c>
    </row>
    <row r="427" spans="2:11" ht="12.75">
      <c r="B427" s="137"/>
      <c r="H427" s="6">
        <f t="shared" si="14"/>
        <v>0</v>
      </c>
      <c r="I427" s="24">
        <f t="shared" si="15"/>
        <v>0</v>
      </c>
      <c r="K427" s="2">
        <v>550</v>
      </c>
    </row>
    <row r="428" spans="2:11" ht="12.75">
      <c r="B428" s="137">
        <v>700</v>
      </c>
      <c r="C428" s="1" t="s">
        <v>49</v>
      </c>
      <c r="D428" s="14" t="s">
        <v>32</v>
      </c>
      <c r="E428" s="1" t="s">
        <v>50</v>
      </c>
      <c r="F428" s="46" t="s">
        <v>245</v>
      </c>
      <c r="G428" s="29" t="s">
        <v>244</v>
      </c>
      <c r="H428" s="6">
        <f t="shared" si="14"/>
        <v>-700</v>
      </c>
      <c r="I428" s="24">
        <f t="shared" si="15"/>
        <v>1.2727272727272727</v>
      </c>
      <c r="K428" s="2">
        <v>550</v>
      </c>
    </row>
    <row r="429" spans="2:11" ht="12.75">
      <c r="B429" s="137">
        <v>800</v>
      </c>
      <c r="C429" s="1" t="s">
        <v>49</v>
      </c>
      <c r="D429" s="14" t="s">
        <v>32</v>
      </c>
      <c r="E429" s="1" t="s">
        <v>50</v>
      </c>
      <c r="F429" s="46" t="s">
        <v>245</v>
      </c>
      <c r="G429" s="29" t="s">
        <v>248</v>
      </c>
      <c r="H429" s="6">
        <f t="shared" si="14"/>
        <v>-1500</v>
      </c>
      <c r="I429" s="24">
        <f t="shared" si="15"/>
        <v>1.4545454545454546</v>
      </c>
      <c r="K429" s="2">
        <v>550</v>
      </c>
    </row>
    <row r="430" spans="2:11" ht="12.75">
      <c r="B430" s="137">
        <v>2000</v>
      </c>
      <c r="C430" s="1" t="s">
        <v>49</v>
      </c>
      <c r="D430" s="14" t="s">
        <v>32</v>
      </c>
      <c r="E430" s="1" t="s">
        <v>50</v>
      </c>
      <c r="F430" s="46" t="s">
        <v>245</v>
      </c>
      <c r="G430" s="29" t="s">
        <v>248</v>
      </c>
      <c r="H430" s="6">
        <f t="shared" si="14"/>
        <v>-3500</v>
      </c>
      <c r="I430" s="24">
        <f t="shared" si="15"/>
        <v>3.6363636363636362</v>
      </c>
      <c r="K430" s="2">
        <v>550</v>
      </c>
    </row>
    <row r="431" spans="2:11" ht="12.75">
      <c r="B431" s="137">
        <v>2000</v>
      </c>
      <c r="C431" s="1" t="s">
        <v>49</v>
      </c>
      <c r="D431" s="14" t="s">
        <v>32</v>
      </c>
      <c r="E431" s="1" t="s">
        <v>50</v>
      </c>
      <c r="F431" s="46" t="s">
        <v>245</v>
      </c>
      <c r="G431" s="29" t="s">
        <v>248</v>
      </c>
      <c r="H431" s="6">
        <f t="shared" si="14"/>
        <v>-5500</v>
      </c>
      <c r="I431" s="24">
        <f t="shared" si="15"/>
        <v>3.6363636363636362</v>
      </c>
      <c r="K431" s="2">
        <v>550</v>
      </c>
    </row>
    <row r="432" spans="2:11" ht="12.75">
      <c r="B432" s="137">
        <v>3000</v>
      </c>
      <c r="C432" s="1" t="s">
        <v>49</v>
      </c>
      <c r="D432" s="14" t="s">
        <v>32</v>
      </c>
      <c r="E432" s="1" t="s">
        <v>50</v>
      </c>
      <c r="F432" s="46" t="s">
        <v>245</v>
      </c>
      <c r="G432" s="29" t="s">
        <v>234</v>
      </c>
      <c r="H432" s="6">
        <f t="shared" si="14"/>
        <v>-8500</v>
      </c>
      <c r="I432" s="24">
        <f t="shared" si="15"/>
        <v>5.454545454545454</v>
      </c>
      <c r="K432" s="2">
        <v>550</v>
      </c>
    </row>
    <row r="433" spans="2:11" ht="12.75">
      <c r="B433" s="137">
        <v>3000</v>
      </c>
      <c r="C433" s="1" t="s">
        <v>49</v>
      </c>
      <c r="D433" s="14" t="s">
        <v>32</v>
      </c>
      <c r="E433" s="1" t="s">
        <v>50</v>
      </c>
      <c r="F433" s="46" t="s">
        <v>245</v>
      </c>
      <c r="G433" s="29" t="s">
        <v>234</v>
      </c>
      <c r="H433" s="6">
        <f t="shared" si="14"/>
        <v>-11500</v>
      </c>
      <c r="I433" s="24">
        <f t="shared" si="15"/>
        <v>5.454545454545454</v>
      </c>
      <c r="K433" s="2">
        <v>550</v>
      </c>
    </row>
    <row r="434" spans="2:11" ht="12.75">
      <c r="B434" s="137">
        <v>500</v>
      </c>
      <c r="C434" s="1" t="s">
        <v>49</v>
      </c>
      <c r="D434" s="14" t="s">
        <v>32</v>
      </c>
      <c r="E434" s="1" t="s">
        <v>50</v>
      </c>
      <c r="F434" s="46" t="s">
        <v>245</v>
      </c>
      <c r="G434" s="29" t="s">
        <v>234</v>
      </c>
      <c r="H434" s="6">
        <f t="shared" si="14"/>
        <v>-12000</v>
      </c>
      <c r="I434" s="24">
        <f t="shared" si="15"/>
        <v>0.9090909090909091</v>
      </c>
      <c r="K434" s="2">
        <v>550</v>
      </c>
    </row>
    <row r="435" spans="2:11" ht="12.75">
      <c r="B435" s="137">
        <v>6000</v>
      </c>
      <c r="C435" s="1" t="s">
        <v>49</v>
      </c>
      <c r="D435" s="14" t="s">
        <v>32</v>
      </c>
      <c r="E435" s="1" t="s">
        <v>50</v>
      </c>
      <c r="F435" s="46" t="s">
        <v>245</v>
      </c>
      <c r="G435" s="29" t="s">
        <v>236</v>
      </c>
      <c r="H435" s="6">
        <f t="shared" si="14"/>
        <v>-18000</v>
      </c>
      <c r="I435" s="24">
        <f t="shared" si="15"/>
        <v>10.909090909090908</v>
      </c>
      <c r="K435" s="2">
        <v>550</v>
      </c>
    </row>
    <row r="436" spans="2:11" ht="12.75">
      <c r="B436" s="137">
        <v>6000</v>
      </c>
      <c r="C436" s="1" t="s">
        <v>49</v>
      </c>
      <c r="D436" s="14" t="s">
        <v>32</v>
      </c>
      <c r="E436" s="1" t="s">
        <v>50</v>
      </c>
      <c r="F436" s="46" t="s">
        <v>245</v>
      </c>
      <c r="G436" s="29" t="s">
        <v>236</v>
      </c>
      <c r="H436" s="6">
        <f t="shared" si="14"/>
        <v>-24000</v>
      </c>
      <c r="I436" s="24">
        <f t="shared" si="15"/>
        <v>10.909090909090908</v>
      </c>
      <c r="K436" s="2">
        <v>550</v>
      </c>
    </row>
    <row r="437" spans="2:11" ht="12.75">
      <c r="B437" s="137">
        <v>500</v>
      </c>
      <c r="C437" s="1" t="s">
        <v>49</v>
      </c>
      <c r="D437" s="14" t="s">
        <v>32</v>
      </c>
      <c r="E437" s="1" t="s">
        <v>50</v>
      </c>
      <c r="F437" s="46" t="s">
        <v>245</v>
      </c>
      <c r="G437" s="29" t="s">
        <v>236</v>
      </c>
      <c r="H437" s="6">
        <f t="shared" si="14"/>
        <v>-24500</v>
      </c>
      <c r="I437" s="24">
        <f t="shared" si="15"/>
        <v>0.9090909090909091</v>
      </c>
      <c r="K437" s="2">
        <v>550</v>
      </c>
    </row>
    <row r="438" spans="2:11" ht="12.75">
      <c r="B438" s="137">
        <v>400</v>
      </c>
      <c r="C438" s="1" t="s">
        <v>49</v>
      </c>
      <c r="D438" s="14" t="s">
        <v>32</v>
      </c>
      <c r="E438" s="1" t="s">
        <v>50</v>
      </c>
      <c r="F438" s="46" t="s">
        <v>245</v>
      </c>
      <c r="G438" s="29" t="s">
        <v>238</v>
      </c>
      <c r="H438" s="6">
        <f t="shared" si="14"/>
        <v>-24900</v>
      </c>
      <c r="I438" s="24">
        <f t="shared" si="15"/>
        <v>0.7272727272727273</v>
      </c>
      <c r="K438" s="2">
        <v>550</v>
      </c>
    </row>
    <row r="439" spans="2:11" ht="12.75">
      <c r="B439" s="137">
        <v>1500</v>
      </c>
      <c r="C439" s="1" t="s">
        <v>49</v>
      </c>
      <c r="D439" s="14" t="s">
        <v>32</v>
      </c>
      <c r="E439" s="1" t="s">
        <v>50</v>
      </c>
      <c r="F439" s="46" t="s">
        <v>245</v>
      </c>
      <c r="G439" s="29" t="s">
        <v>240</v>
      </c>
      <c r="H439" s="6">
        <f t="shared" si="14"/>
        <v>-26400</v>
      </c>
      <c r="I439" s="24">
        <f t="shared" si="15"/>
        <v>2.727272727272727</v>
      </c>
      <c r="K439" s="2">
        <v>550</v>
      </c>
    </row>
    <row r="440" spans="2:11" ht="12.75">
      <c r="B440" s="137">
        <v>1500</v>
      </c>
      <c r="C440" s="1" t="s">
        <v>49</v>
      </c>
      <c r="D440" s="14" t="s">
        <v>32</v>
      </c>
      <c r="E440" s="1" t="s">
        <v>50</v>
      </c>
      <c r="F440" s="46" t="s">
        <v>245</v>
      </c>
      <c r="G440" s="29" t="s">
        <v>240</v>
      </c>
      <c r="H440" s="6">
        <f t="shared" si="14"/>
        <v>-27900</v>
      </c>
      <c r="I440" s="24">
        <f t="shared" si="15"/>
        <v>2.727272727272727</v>
      </c>
      <c r="K440" s="2">
        <v>550</v>
      </c>
    </row>
    <row r="441" spans="2:11" ht="12.75">
      <c r="B441" s="137">
        <v>500</v>
      </c>
      <c r="C441" s="1" t="s">
        <v>49</v>
      </c>
      <c r="D441" s="14" t="s">
        <v>32</v>
      </c>
      <c r="E441" s="1" t="s">
        <v>50</v>
      </c>
      <c r="F441" s="46" t="s">
        <v>245</v>
      </c>
      <c r="G441" s="29" t="s">
        <v>240</v>
      </c>
      <c r="H441" s="6">
        <f t="shared" si="14"/>
        <v>-28400</v>
      </c>
      <c r="I441" s="24">
        <f t="shared" si="15"/>
        <v>0.9090909090909091</v>
      </c>
      <c r="K441" s="2">
        <v>550</v>
      </c>
    </row>
    <row r="442" spans="2:11" ht="12.75">
      <c r="B442" s="137">
        <v>4000</v>
      </c>
      <c r="C442" s="1" t="s">
        <v>49</v>
      </c>
      <c r="D442" s="14" t="s">
        <v>32</v>
      </c>
      <c r="E442" s="1" t="s">
        <v>50</v>
      </c>
      <c r="F442" s="46" t="s">
        <v>245</v>
      </c>
      <c r="G442" s="29" t="s">
        <v>242</v>
      </c>
      <c r="H442" s="6">
        <f t="shared" si="14"/>
        <v>-32400</v>
      </c>
      <c r="I442" s="24">
        <f t="shared" si="15"/>
        <v>7.2727272727272725</v>
      </c>
      <c r="K442" s="2">
        <v>550</v>
      </c>
    </row>
    <row r="443" spans="2:11" ht="12.75">
      <c r="B443" s="137">
        <v>4000</v>
      </c>
      <c r="C443" s="1" t="s">
        <v>49</v>
      </c>
      <c r="D443" s="14" t="s">
        <v>32</v>
      </c>
      <c r="E443" s="1" t="s">
        <v>50</v>
      </c>
      <c r="F443" s="46" t="s">
        <v>245</v>
      </c>
      <c r="G443" s="29" t="s">
        <v>242</v>
      </c>
      <c r="H443" s="6">
        <f t="shared" si="14"/>
        <v>-36400</v>
      </c>
      <c r="I443" s="24">
        <f t="shared" si="15"/>
        <v>7.2727272727272725</v>
      </c>
      <c r="K443" s="2">
        <v>550</v>
      </c>
    </row>
    <row r="444" spans="2:11" ht="12.75">
      <c r="B444" s="137">
        <v>4000</v>
      </c>
      <c r="C444" s="1" t="s">
        <v>49</v>
      </c>
      <c r="D444" s="14" t="s">
        <v>32</v>
      </c>
      <c r="E444" s="1" t="s">
        <v>50</v>
      </c>
      <c r="F444" s="46" t="s">
        <v>245</v>
      </c>
      <c r="G444" s="29" t="s">
        <v>242</v>
      </c>
      <c r="H444" s="6">
        <f t="shared" si="14"/>
        <v>-40400</v>
      </c>
      <c r="I444" s="24">
        <f t="shared" si="15"/>
        <v>7.2727272727272725</v>
      </c>
      <c r="K444" s="2">
        <v>550</v>
      </c>
    </row>
    <row r="445" spans="2:11" ht="12.75">
      <c r="B445" s="137">
        <v>800</v>
      </c>
      <c r="C445" s="1" t="s">
        <v>49</v>
      </c>
      <c r="D445" s="14" t="s">
        <v>32</v>
      </c>
      <c r="E445" s="1" t="s">
        <v>50</v>
      </c>
      <c r="F445" s="46" t="s">
        <v>245</v>
      </c>
      <c r="G445" s="29" t="s">
        <v>251</v>
      </c>
      <c r="H445" s="6">
        <f t="shared" si="14"/>
        <v>-41200</v>
      </c>
      <c r="I445" s="24">
        <f t="shared" si="15"/>
        <v>1.4545454545454546</v>
      </c>
      <c r="K445" s="2">
        <v>550</v>
      </c>
    </row>
    <row r="446" spans="2:11" ht="12.75">
      <c r="B446" s="137">
        <v>1600</v>
      </c>
      <c r="C446" s="1" t="s">
        <v>49</v>
      </c>
      <c r="D446" s="1" t="s">
        <v>32</v>
      </c>
      <c r="E446" s="1" t="s">
        <v>50</v>
      </c>
      <c r="F446" s="46" t="s">
        <v>245</v>
      </c>
      <c r="G446" s="29" t="s">
        <v>246</v>
      </c>
      <c r="H446" s="6">
        <f t="shared" si="14"/>
        <v>-42800</v>
      </c>
      <c r="I446" s="24">
        <f t="shared" si="15"/>
        <v>2.909090909090909</v>
      </c>
      <c r="K446" s="2">
        <v>550</v>
      </c>
    </row>
    <row r="447" spans="1:11" s="44" customFormat="1" ht="12.75">
      <c r="A447" s="13"/>
      <c r="B447" s="274">
        <f>SUM(B428:B446)</f>
        <v>42800</v>
      </c>
      <c r="C447" s="13"/>
      <c r="D447" s="13"/>
      <c r="E447" s="13" t="s">
        <v>50</v>
      </c>
      <c r="F447" s="20"/>
      <c r="G447" s="20"/>
      <c r="H447" s="40">
        <v>0</v>
      </c>
      <c r="I447" s="43">
        <f t="shared" si="15"/>
        <v>77.81818181818181</v>
      </c>
      <c r="K447" s="2">
        <v>550</v>
      </c>
    </row>
    <row r="448" spans="2:11" ht="12.75">
      <c r="B448" s="137"/>
      <c r="H448" s="6">
        <f t="shared" si="14"/>
        <v>0</v>
      </c>
      <c r="I448" s="24">
        <f t="shared" si="15"/>
        <v>0</v>
      </c>
      <c r="K448" s="2">
        <v>550</v>
      </c>
    </row>
    <row r="449" spans="2:11" ht="12.75">
      <c r="B449" s="137"/>
      <c r="H449" s="6">
        <f t="shared" si="14"/>
        <v>0</v>
      </c>
      <c r="I449" s="24">
        <f t="shared" si="15"/>
        <v>0</v>
      </c>
      <c r="K449" s="2">
        <v>550</v>
      </c>
    </row>
    <row r="450" spans="2:11" ht="12.75">
      <c r="B450" s="137"/>
      <c r="H450" s="6">
        <f t="shared" si="14"/>
        <v>0</v>
      </c>
      <c r="I450" s="24">
        <f t="shared" si="15"/>
        <v>0</v>
      </c>
      <c r="K450" s="2">
        <v>550</v>
      </c>
    </row>
    <row r="451" spans="2:11" ht="12.75">
      <c r="B451" s="137">
        <v>4000</v>
      </c>
      <c r="C451" s="1" t="s">
        <v>52</v>
      </c>
      <c r="D451" s="14" t="s">
        <v>32</v>
      </c>
      <c r="E451" s="1" t="s">
        <v>43</v>
      </c>
      <c r="F451" s="46" t="s">
        <v>245</v>
      </c>
      <c r="G451" s="29" t="s">
        <v>244</v>
      </c>
      <c r="H451" s="6">
        <f t="shared" si="14"/>
        <v>-4000</v>
      </c>
      <c r="I451" s="24">
        <f t="shared" si="15"/>
        <v>7.2727272727272725</v>
      </c>
      <c r="K451" s="2">
        <v>550</v>
      </c>
    </row>
    <row r="452" spans="2:11" ht="12.75">
      <c r="B452" s="137">
        <v>5000</v>
      </c>
      <c r="C452" s="1" t="s">
        <v>52</v>
      </c>
      <c r="D452" s="14" t="s">
        <v>32</v>
      </c>
      <c r="E452" s="1" t="s">
        <v>43</v>
      </c>
      <c r="F452" s="46" t="s">
        <v>252</v>
      </c>
      <c r="G452" s="29" t="s">
        <v>248</v>
      </c>
      <c r="H452" s="6">
        <f t="shared" si="14"/>
        <v>-9000</v>
      </c>
      <c r="I452" s="24">
        <f t="shared" si="15"/>
        <v>9.090909090909092</v>
      </c>
      <c r="K452" s="2">
        <v>550</v>
      </c>
    </row>
    <row r="453" spans="2:11" ht="12.75">
      <c r="B453" s="137">
        <v>5000</v>
      </c>
      <c r="C453" s="1" t="s">
        <v>52</v>
      </c>
      <c r="D453" s="14" t="s">
        <v>32</v>
      </c>
      <c r="E453" s="1" t="s">
        <v>43</v>
      </c>
      <c r="F453" s="46" t="s">
        <v>252</v>
      </c>
      <c r="G453" s="29" t="s">
        <v>234</v>
      </c>
      <c r="H453" s="6">
        <f t="shared" si="14"/>
        <v>-14000</v>
      </c>
      <c r="I453" s="24">
        <f t="shared" si="15"/>
        <v>9.090909090909092</v>
      </c>
      <c r="K453" s="2">
        <v>550</v>
      </c>
    </row>
    <row r="454" spans="2:11" ht="12.75">
      <c r="B454" s="137">
        <v>5000</v>
      </c>
      <c r="C454" s="1" t="s">
        <v>52</v>
      </c>
      <c r="D454" s="14" t="s">
        <v>32</v>
      </c>
      <c r="E454" s="1" t="s">
        <v>43</v>
      </c>
      <c r="F454" s="46" t="s">
        <v>252</v>
      </c>
      <c r="G454" s="29" t="s">
        <v>236</v>
      </c>
      <c r="H454" s="6">
        <f t="shared" si="14"/>
        <v>-19000</v>
      </c>
      <c r="I454" s="24">
        <f t="shared" si="15"/>
        <v>9.090909090909092</v>
      </c>
      <c r="K454" s="2">
        <v>550</v>
      </c>
    </row>
    <row r="455" spans="2:11" ht="12.75">
      <c r="B455" s="137">
        <v>4500</v>
      </c>
      <c r="C455" s="1" t="s">
        <v>52</v>
      </c>
      <c r="D455" s="14" t="s">
        <v>32</v>
      </c>
      <c r="E455" s="1" t="s">
        <v>43</v>
      </c>
      <c r="F455" s="46" t="s">
        <v>252</v>
      </c>
      <c r="G455" s="29" t="s">
        <v>238</v>
      </c>
      <c r="H455" s="6">
        <f t="shared" si="14"/>
        <v>-23500</v>
      </c>
      <c r="I455" s="24">
        <f t="shared" si="15"/>
        <v>8.181818181818182</v>
      </c>
      <c r="K455" s="2">
        <v>550</v>
      </c>
    </row>
    <row r="456" spans="2:11" ht="12.75">
      <c r="B456" s="137">
        <v>4500</v>
      </c>
      <c r="C456" s="1" t="s">
        <v>52</v>
      </c>
      <c r="D456" s="14" t="s">
        <v>32</v>
      </c>
      <c r="E456" s="1" t="s">
        <v>43</v>
      </c>
      <c r="F456" s="46" t="s">
        <v>252</v>
      </c>
      <c r="G456" s="29" t="s">
        <v>240</v>
      </c>
      <c r="H456" s="6">
        <f t="shared" si="14"/>
        <v>-28000</v>
      </c>
      <c r="I456" s="24">
        <f t="shared" si="15"/>
        <v>8.181818181818182</v>
      </c>
      <c r="K456" s="2">
        <v>550</v>
      </c>
    </row>
    <row r="457" spans="2:11" ht="12.75">
      <c r="B457" s="137">
        <v>4500</v>
      </c>
      <c r="C457" s="1" t="s">
        <v>52</v>
      </c>
      <c r="D457" s="14" t="s">
        <v>32</v>
      </c>
      <c r="E457" s="1" t="s">
        <v>43</v>
      </c>
      <c r="F457" s="46" t="s">
        <v>252</v>
      </c>
      <c r="G457" s="29" t="s">
        <v>242</v>
      </c>
      <c r="H457" s="6">
        <f t="shared" si="14"/>
        <v>-32500</v>
      </c>
      <c r="I457" s="24">
        <f t="shared" si="15"/>
        <v>8.181818181818182</v>
      </c>
      <c r="K457" s="2">
        <v>550</v>
      </c>
    </row>
    <row r="458" spans="1:11" s="44" customFormat="1" ht="12.75">
      <c r="A458" s="13"/>
      <c r="B458" s="274">
        <f>SUM(B451:B457)</f>
        <v>32500</v>
      </c>
      <c r="C458" s="13" t="s">
        <v>52</v>
      </c>
      <c r="D458" s="13"/>
      <c r="E458" s="13"/>
      <c r="F458" s="20"/>
      <c r="G458" s="20"/>
      <c r="H458" s="40">
        <v>0</v>
      </c>
      <c r="I458" s="43">
        <f t="shared" si="15"/>
        <v>59.09090909090909</v>
      </c>
      <c r="K458" s="2">
        <v>550</v>
      </c>
    </row>
    <row r="459" spans="2:11" ht="12.75">
      <c r="B459" s="137"/>
      <c r="H459" s="6">
        <f t="shared" si="14"/>
        <v>0</v>
      </c>
      <c r="I459" s="24">
        <f t="shared" si="15"/>
        <v>0</v>
      </c>
      <c r="K459" s="2">
        <v>550</v>
      </c>
    </row>
    <row r="460" spans="2:11" ht="12.75">
      <c r="B460" s="137"/>
      <c r="H460" s="6">
        <f t="shared" si="14"/>
        <v>0</v>
      </c>
      <c r="I460" s="24">
        <f t="shared" si="15"/>
        <v>0</v>
      </c>
      <c r="K460" s="2">
        <v>550</v>
      </c>
    </row>
    <row r="461" spans="2:11" ht="12.75">
      <c r="B461" s="137"/>
      <c r="H461" s="6">
        <f t="shared" si="14"/>
        <v>0</v>
      </c>
      <c r="I461" s="24">
        <f t="shared" si="15"/>
        <v>0</v>
      </c>
      <c r="K461" s="2">
        <v>550</v>
      </c>
    </row>
    <row r="462" spans="2:11" ht="12.75">
      <c r="B462" s="137">
        <v>2000</v>
      </c>
      <c r="C462" s="1" t="s">
        <v>57</v>
      </c>
      <c r="D462" s="14" t="s">
        <v>32</v>
      </c>
      <c r="E462" s="1" t="s">
        <v>43</v>
      </c>
      <c r="F462" s="46" t="s">
        <v>245</v>
      </c>
      <c r="G462" s="29" t="s">
        <v>244</v>
      </c>
      <c r="H462" s="6">
        <f t="shared" si="14"/>
        <v>-2000</v>
      </c>
      <c r="I462" s="24">
        <f t="shared" si="15"/>
        <v>3.6363636363636362</v>
      </c>
      <c r="K462" s="2">
        <v>550</v>
      </c>
    </row>
    <row r="463" spans="2:11" ht="12.75">
      <c r="B463" s="137">
        <v>2000</v>
      </c>
      <c r="C463" s="1" t="s">
        <v>57</v>
      </c>
      <c r="D463" s="14" t="s">
        <v>32</v>
      </c>
      <c r="E463" s="1" t="s">
        <v>43</v>
      </c>
      <c r="F463" s="46" t="s">
        <v>245</v>
      </c>
      <c r="G463" s="29" t="s">
        <v>248</v>
      </c>
      <c r="H463" s="6">
        <f t="shared" si="14"/>
        <v>-4000</v>
      </c>
      <c r="I463" s="24">
        <f t="shared" si="15"/>
        <v>3.6363636363636362</v>
      </c>
      <c r="K463" s="2">
        <v>550</v>
      </c>
    </row>
    <row r="464" spans="2:11" ht="12.75">
      <c r="B464" s="137">
        <v>2000</v>
      </c>
      <c r="C464" s="1" t="s">
        <v>57</v>
      </c>
      <c r="D464" s="14" t="s">
        <v>32</v>
      </c>
      <c r="E464" s="1" t="s">
        <v>43</v>
      </c>
      <c r="F464" s="46" t="s">
        <v>245</v>
      </c>
      <c r="G464" s="29" t="s">
        <v>234</v>
      </c>
      <c r="H464" s="6">
        <f t="shared" si="14"/>
        <v>-6000</v>
      </c>
      <c r="I464" s="24">
        <f t="shared" si="15"/>
        <v>3.6363636363636362</v>
      </c>
      <c r="K464" s="2">
        <v>550</v>
      </c>
    </row>
    <row r="465" spans="2:11" ht="12.75">
      <c r="B465" s="137">
        <v>2000</v>
      </c>
      <c r="C465" s="1" t="s">
        <v>57</v>
      </c>
      <c r="D465" s="14" t="s">
        <v>32</v>
      </c>
      <c r="E465" s="1" t="s">
        <v>43</v>
      </c>
      <c r="F465" s="46" t="s">
        <v>245</v>
      </c>
      <c r="G465" s="29" t="s">
        <v>236</v>
      </c>
      <c r="H465" s="6">
        <f t="shared" si="14"/>
        <v>-8000</v>
      </c>
      <c r="I465" s="24">
        <f t="shared" si="15"/>
        <v>3.6363636363636362</v>
      </c>
      <c r="K465" s="2">
        <v>550</v>
      </c>
    </row>
    <row r="466" spans="2:11" ht="12.75">
      <c r="B466" s="137">
        <v>2000</v>
      </c>
      <c r="C466" s="1" t="s">
        <v>57</v>
      </c>
      <c r="D466" s="14" t="s">
        <v>32</v>
      </c>
      <c r="E466" s="1" t="s">
        <v>43</v>
      </c>
      <c r="F466" s="46" t="s">
        <v>245</v>
      </c>
      <c r="G466" s="29" t="s">
        <v>238</v>
      </c>
      <c r="H466" s="6">
        <f t="shared" si="14"/>
        <v>-10000</v>
      </c>
      <c r="I466" s="24">
        <f t="shared" si="15"/>
        <v>3.6363636363636362</v>
      </c>
      <c r="K466" s="2">
        <v>550</v>
      </c>
    </row>
    <row r="467" spans="2:11" ht="12.75">
      <c r="B467" s="137">
        <v>2000</v>
      </c>
      <c r="C467" s="1" t="s">
        <v>57</v>
      </c>
      <c r="D467" s="14" t="s">
        <v>32</v>
      </c>
      <c r="E467" s="1" t="s">
        <v>43</v>
      </c>
      <c r="F467" s="46" t="s">
        <v>245</v>
      </c>
      <c r="G467" s="29" t="s">
        <v>240</v>
      </c>
      <c r="H467" s="6">
        <f t="shared" si="14"/>
        <v>-12000</v>
      </c>
      <c r="I467" s="24">
        <f t="shared" si="15"/>
        <v>3.6363636363636362</v>
      </c>
      <c r="K467" s="2">
        <v>550</v>
      </c>
    </row>
    <row r="468" spans="2:11" ht="12.75">
      <c r="B468" s="137">
        <v>2000</v>
      </c>
      <c r="C468" s="1" t="s">
        <v>57</v>
      </c>
      <c r="D468" s="14" t="s">
        <v>32</v>
      </c>
      <c r="E468" s="1" t="s">
        <v>43</v>
      </c>
      <c r="F468" s="46" t="s">
        <v>245</v>
      </c>
      <c r="G468" s="29" t="s">
        <v>242</v>
      </c>
      <c r="H468" s="6">
        <f t="shared" si="14"/>
        <v>-14000</v>
      </c>
      <c r="I468" s="24">
        <f aca="true" t="shared" si="16" ref="I468:I478">+B468/K468</f>
        <v>3.6363636363636362</v>
      </c>
      <c r="K468" s="2">
        <v>550</v>
      </c>
    </row>
    <row r="469" spans="2:11" ht="12.75">
      <c r="B469" s="277">
        <v>2000</v>
      </c>
      <c r="C469" s="1" t="s">
        <v>57</v>
      </c>
      <c r="D469" s="14" t="s">
        <v>32</v>
      </c>
      <c r="E469" s="1" t="s">
        <v>43</v>
      </c>
      <c r="F469" s="46" t="s">
        <v>245</v>
      </c>
      <c r="G469" s="29" t="s">
        <v>251</v>
      </c>
      <c r="H469" s="6">
        <f t="shared" si="14"/>
        <v>-16000</v>
      </c>
      <c r="I469" s="24">
        <f t="shared" si="16"/>
        <v>3.6363636363636362</v>
      </c>
      <c r="K469" s="2">
        <v>550</v>
      </c>
    </row>
    <row r="470" spans="2:11" ht="12.75">
      <c r="B470" s="137">
        <v>2000</v>
      </c>
      <c r="C470" s="1" t="s">
        <v>57</v>
      </c>
      <c r="D470" s="14" t="s">
        <v>32</v>
      </c>
      <c r="E470" s="1" t="s">
        <v>43</v>
      </c>
      <c r="F470" s="46" t="s">
        <v>245</v>
      </c>
      <c r="G470" s="29" t="s">
        <v>246</v>
      </c>
      <c r="H470" s="6">
        <f t="shared" si="14"/>
        <v>-18000</v>
      </c>
      <c r="I470" s="24">
        <f t="shared" si="16"/>
        <v>3.6363636363636362</v>
      </c>
      <c r="K470" s="2">
        <v>550</v>
      </c>
    </row>
    <row r="471" spans="1:11" s="44" customFormat="1" ht="12.75">
      <c r="A471" s="13"/>
      <c r="B471" s="274">
        <f>SUM(B462:B470)</f>
        <v>18000</v>
      </c>
      <c r="C471" s="13" t="s">
        <v>57</v>
      </c>
      <c r="D471" s="13"/>
      <c r="E471" s="13"/>
      <c r="F471" s="20"/>
      <c r="G471" s="20"/>
      <c r="H471" s="40">
        <v>0</v>
      </c>
      <c r="I471" s="43">
        <f t="shared" si="16"/>
        <v>32.72727272727273</v>
      </c>
      <c r="K471" s="2">
        <v>550</v>
      </c>
    </row>
    <row r="472" spans="2:11" ht="12.75">
      <c r="B472" s="137"/>
      <c r="H472" s="6">
        <f t="shared" si="14"/>
        <v>0</v>
      </c>
      <c r="I472" s="24">
        <f t="shared" si="16"/>
        <v>0</v>
      </c>
      <c r="K472" s="2">
        <v>550</v>
      </c>
    </row>
    <row r="473" spans="2:11" ht="12.75">
      <c r="B473" s="137"/>
      <c r="H473" s="6">
        <f t="shared" si="14"/>
        <v>0</v>
      </c>
      <c r="I473" s="24">
        <f t="shared" si="16"/>
        <v>0</v>
      </c>
      <c r="K473" s="2">
        <v>550</v>
      </c>
    </row>
    <row r="474" spans="2:11" ht="12.75">
      <c r="B474" s="137"/>
      <c r="H474" s="6">
        <f t="shared" si="14"/>
        <v>0</v>
      </c>
      <c r="I474" s="24">
        <f t="shared" si="16"/>
        <v>0</v>
      </c>
      <c r="K474" s="2">
        <v>550</v>
      </c>
    </row>
    <row r="475" spans="2:11" ht="12.75">
      <c r="B475" s="137">
        <v>2500</v>
      </c>
      <c r="C475" s="1" t="s">
        <v>60</v>
      </c>
      <c r="D475" s="14" t="s">
        <v>32</v>
      </c>
      <c r="E475" s="1" t="s">
        <v>225</v>
      </c>
      <c r="F475" s="46" t="s">
        <v>245</v>
      </c>
      <c r="G475" s="29" t="s">
        <v>234</v>
      </c>
      <c r="H475" s="6">
        <f t="shared" si="14"/>
        <v>-2500</v>
      </c>
      <c r="I475" s="24">
        <f t="shared" si="16"/>
        <v>4.545454545454546</v>
      </c>
      <c r="K475" s="2">
        <v>550</v>
      </c>
    </row>
    <row r="476" spans="2:11" ht="12.75">
      <c r="B476" s="124">
        <v>2500</v>
      </c>
      <c r="C476" s="14" t="s">
        <v>60</v>
      </c>
      <c r="D476" s="14" t="s">
        <v>32</v>
      </c>
      <c r="E476" s="14" t="s">
        <v>225</v>
      </c>
      <c r="F476" s="46" t="s">
        <v>245</v>
      </c>
      <c r="G476" s="49" t="s">
        <v>234</v>
      </c>
      <c r="H476" s="6">
        <f t="shared" si="14"/>
        <v>-5000</v>
      </c>
      <c r="I476" s="24">
        <f t="shared" si="16"/>
        <v>4.545454545454546</v>
      </c>
      <c r="K476" s="2">
        <v>550</v>
      </c>
    </row>
    <row r="477" spans="1:11" s="44" customFormat="1" ht="12.75">
      <c r="A477" s="13"/>
      <c r="B477" s="274">
        <f>SUM(B475:B476)</f>
        <v>5000</v>
      </c>
      <c r="C477" s="13"/>
      <c r="D477" s="13"/>
      <c r="E477" s="13" t="s">
        <v>225</v>
      </c>
      <c r="F477" s="20"/>
      <c r="G477" s="20"/>
      <c r="H477" s="40">
        <v>0</v>
      </c>
      <c r="I477" s="43">
        <f t="shared" si="16"/>
        <v>9.090909090909092</v>
      </c>
      <c r="K477" s="2">
        <v>550</v>
      </c>
    </row>
    <row r="478" spans="2:11" ht="12.75">
      <c r="B478" s="103"/>
      <c r="H478" s="6">
        <f>H477-B478</f>
        <v>0</v>
      </c>
      <c r="I478" s="24">
        <f t="shared" si="16"/>
        <v>0</v>
      </c>
      <c r="K478" s="2">
        <v>550</v>
      </c>
    </row>
    <row r="479" spans="2:11" ht="12.75">
      <c r="B479" s="103"/>
      <c r="H479" s="6">
        <f>H478-B479</f>
        <v>0</v>
      </c>
      <c r="I479" s="24">
        <f>+B479/K479</f>
        <v>0</v>
      </c>
      <c r="K479" s="2">
        <v>550</v>
      </c>
    </row>
    <row r="480" spans="2:11" ht="12.75">
      <c r="B480" s="103"/>
      <c r="H480" s="6">
        <f aca="true" t="shared" si="17" ref="H480:H543">H479-B480</f>
        <v>0</v>
      </c>
      <c r="I480" s="24">
        <f aca="true" t="shared" si="18" ref="I480:I543">+B480/K480</f>
        <v>0</v>
      </c>
      <c r="K480" s="2">
        <v>550</v>
      </c>
    </row>
    <row r="481" spans="2:11" ht="12.75">
      <c r="B481" s="103"/>
      <c r="H481" s="6">
        <f t="shared" si="17"/>
        <v>0</v>
      </c>
      <c r="I481" s="24">
        <f t="shared" si="18"/>
        <v>0</v>
      </c>
      <c r="K481" s="2">
        <v>550</v>
      </c>
    </row>
    <row r="482" spans="2:11" ht="12.75">
      <c r="B482" s="103"/>
      <c r="H482" s="6">
        <f t="shared" si="17"/>
        <v>0</v>
      </c>
      <c r="I482" s="24">
        <f t="shared" si="18"/>
        <v>0</v>
      </c>
      <c r="K482" s="2">
        <v>550</v>
      </c>
    </row>
    <row r="483" spans="2:11" ht="12.75">
      <c r="B483" s="103"/>
      <c r="H483" s="6">
        <f t="shared" si="17"/>
        <v>0</v>
      </c>
      <c r="I483" s="24">
        <f t="shared" si="18"/>
        <v>0</v>
      </c>
      <c r="K483" s="2">
        <v>550</v>
      </c>
    </row>
    <row r="484" spans="2:11" ht="12.75">
      <c r="B484" s="103"/>
      <c r="H484" s="6">
        <f t="shared" si="17"/>
        <v>0</v>
      </c>
      <c r="I484" s="24">
        <f t="shared" si="18"/>
        <v>0</v>
      </c>
      <c r="K484" s="2">
        <v>550</v>
      </c>
    </row>
    <row r="485" spans="1:11" s="44" customFormat="1" ht="12.75">
      <c r="A485" s="13"/>
      <c r="B485" s="79">
        <f>+B500+B509+B519+B526+B535+B540</f>
        <v>94550</v>
      </c>
      <c r="C485" s="41" t="s">
        <v>253</v>
      </c>
      <c r="D485" s="42" t="s">
        <v>69</v>
      </c>
      <c r="E485" s="41" t="s">
        <v>254</v>
      </c>
      <c r="F485" s="20"/>
      <c r="G485" s="20"/>
      <c r="H485" s="40">
        <f t="shared" si="17"/>
        <v>-94550</v>
      </c>
      <c r="I485" s="43">
        <f t="shared" si="18"/>
        <v>171.9090909090909</v>
      </c>
      <c r="K485" s="2">
        <v>550</v>
      </c>
    </row>
    <row r="486" spans="2:11" ht="12.75">
      <c r="B486" s="103"/>
      <c r="H486" s="6">
        <v>0</v>
      </c>
      <c r="I486" s="24">
        <f t="shared" si="18"/>
        <v>0</v>
      </c>
      <c r="K486" s="2">
        <v>550</v>
      </c>
    </row>
    <row r="487" spans="2:11" ht="12.75">
      <c r="B487" s="103"/>
      <c r="H487" s="6">
        <f t="shared" si="17"/>
        <v>0</v>
      </c>
      <c r="I487" s="24">
        <f t="shared" si="18"/>
        <v>0</v>
      </c>
      <c r="K487" s="2">
        <v>550</v>
      </c>
    </row>
    <row r="488" spans="2:11" ht="12.75">
      <c r="B488" s="103">
        <v>5000</v>
      </c>
      <c r="C488" s="47" t="s">
        <v>0</v>
      </c>
      <c r="D488" s="1" t="s">
        <v>32</v>
      </c>
      <c r="E488" s="1" t="s">
        <v>166</v>
      </c>
      <c r="F488" s="46" t="s">
        <v>255</v>
      </c>
      <c r="G488" s="29" t="s">
        <v>39</v>
      </c>
      <c r="H488" s="6">
        <f t="shared" si="17"/>
        <v>-5000</v>
      </c>
      <c r="I488" s="24">
        <f t="shared" si="18"/>
        <v>9.090909090909092</v>
      </c>
      <c r="K488" s="2">
        <v>550</v>
      </c>
    </row>
    <row r="489" spans="2:11" ht="12.75">
      <c r="B489" s="103">
        <v>7000</v>
      </c>
      <c r="C489" s="47" t="s">
        <v>0</v>
      </c>
      <c r="D489" s="1" t="s">
        <v>32</v>
      </c>
      <c r="E489" s="1" t="s">
        <v>164</v>
      </c>
      <c r="F489" s="56" t="s">
        <v>256</v>
      </c>
      <c r="G489" s="29" t="s">
        <v>71</v>
      </c>
      <c r="H489" s="6">
        <f t="shared" si="17"/>
        <v>-12000</v>
      </c>
      <c r="I489" s="24">
        <f t="shared" si="18"/>
        <v>12.727272727272727</v>
      </c>
      <c r="K489" s="2">
        <v>550</v>
      </c>
    </row>
    <row r="490" spans="2:11" ht="12.75">
      <c r="B490" s="103">
        <v>10000</v>
      </c>
      <c r="C490" s="47" t="s">
        <v>0</v>
      </c>
      <c r="D490" s="1" t="s">
        <v>32</v>
      </c>
      <c r="E490" s="1" t="s">
        <v>168</v>
      </c>
      <c r="F490" s="56" t="s">
        <v>257</v>
      </c>
      <c r="G490" s="29" t="s">
        <v>71</v>
      </c>
      <c r="H490" s="6">
        <f t="shared" si="17"/>
        <v>-22000</v>
      </c>
      <c r="I490" s="24">
        <f t="shared" si="18"/>
        <v>18.181818181818183</v>
      </c>
      <c r="K490" s="2">
        <v>550</v>
      </c>
    </row>
    <row r="491" spans="2:11" ht="12.75">
      <c r="B491" s="103">
        <v>7000</v>
      </c>
      <c r="C491" s="47" t="s">
        <v>0</v>
      </c>
      <c r="D491" s="1" t="s">
        <v>32</v>
      </c>
      <c r="E491" s="1" t="s">
        <v>168</v>
      </c>
      <c r="F491" s="56" t="s">
        <v>258</v>
      </c>
      <c r="G491" s="29" t="s">
        <v>73</v>
      </c>
      <c r="H491" s="6">
        <f t="shared" si="17"/>
        <v>-29000</v>
      </c>
      <c r="I491" s="24">
        <f t="shared" si="18"/>
        <v>12.727272727272727</v>
      </c>
      <c r="K491" s="2">
        <v>550</v>
      </c>
    </row>
    <row r="492" spans="2:11" ht="12.75">
      <c r="B492" s="103">
        <v>5000</v>
      </c>
      <c r="C492" s="47" t="s">
        <v>0</v>
      </c>
      <c r="D492" s="1" t="s">
        <v>32</v>
      </c>
      <c r="E492" s="1" t="s">
        <v>164</v>
      </c>
      <c r="F492" s="46" t="s">
        <v>259</v>
      </c>
      <c r="G492" s="29" t="s">
        <v>73</v>
      </c>
      <c r="H492" s="6">
        <f t="shared" si="17"/>
        <v>-34000</v>
      </c>
      <c r="I492" s="24">
        <f t="shared" si="18"/>
        <v>9.090909090909092</v>
      </c>
      <c r="K492" s="2">
        <v>550</v>
      </c>
    </row>
    <row r="493" spans="2:11" ht="12.75">
      <c r="B493" s="103">
        <v>2500</v>
      </c>
      <c r="C493" s="47" t="s">
        <v>0</v>
      </c>
      <c r="D493" s="1" t="s">
        <v>32</v>
      </c>
      <c r="E493" s="1" t="s">
        <v>74</v>
      </c>
      <c r="F493" s="56" t="s">
        <v>260</v>
      </c>
      <c r="G493" s="29" t="s">
        <v>73</v>
      </c>
      <c r="H493" s="6">
        <f t="shared" si="17"/>
        <v>-36500</v>
      </c>
      <c r="I493" s="24">
        <f t="shared" si="18"/>
        <v>4.545454545454546</v>
      </c>
      <c r="K493" s="2">
        <v>550</v>
      </c>
    </row>
    <row r="494" spans="2:11" ht="12.75">
      <c r="B494" s="103">
        <v>2500</v>
      </c>
      <c r="C494" s="47" t="s">
        <v>0</v>
      </c>
      <c r="D494" s="1" t="s">
        <v>32</v>
      </c>
      <c r="E494" s="1" t="s">
        <v>166</v>
      </c>
      <c r="F494" s="56" t="s">
        <v>261</v>
      </c>
      <c r="G494" s="29" t="s">
        <v>73</v>
      </c>
      <c r="H494" s="6">
        <f t="shared" si="17"/>
        <v>-39000</v>
      </c>
      <c r="I494" s="24">
        <f t="shared" si="18"/>
        <v>4.545454545454546</v>
      </c>
      <c r="K494" s="2">
        <v>550</v>
      </c>
    </row>
    <row r="495" spans="2:11" ht="12.75">
      <c r="B495" s="103">
        <v>2500</v>
      </c>
      <c r="C495" s="47" t="s">
        <v>0</v>
      </c>
      <c r="D495" s="1" t="s">
        <v>32</v>
      </c>
      <c r="E495" s="1" t="s">
        <v>166</v>
      </c>
      <c r="F495" s="56" t="s">
        <v>262</v>
      </c>
      <c r="G495" s="29" t="s">
        <v>79</v>
      </c>
      <c r="H495" s="6">
        <f t="shared" si="17"/>
        <v>-41500</v>
      </c>
      <c r="I495" s="24">
        <f t="shared" si="18"/>
        <v>4.545454545454546</v>
      </c>
      <c r="K495" s="2">
        <v>550</v>
      </c>
    </row>
    <row r="496" spans="2:11" ht="12.75">
      <c r="B496" s="103">
        <v>300</v>
      </c>
      <c r="C496" s="1" t="s">
        <v>0</v>
      </c>
      <c r="D496" s="14" t="s">
        <v>32</v>
      </c>
      <c r="E496" s="1" t="s">
        <v>90</v>
      </c>
      <c r="F496" s="46" t="s">
        <v>263</v>
      </c>
      <c r="G496" s="29" t="s">
        <v>71</v>
      </c>
      <c r="H496" s="6">
        <f t="shared" si="17"/>
        <v>-41800</v>
      </c>
      <c r="I496" s="24">
        <f t="shared" si="18"/>
        <v>0.5454545454545454</v>
      </c>
      <c r="K496" s="2">
        <v>550</v>
      </c>
    </row>
    <row r="497" spans="2:11" ht="12.75">
      <c r="B497" s="103">
        <v>450</v>
      </c>
      <c r="C497" s="14" t="s">
        <v>0</v>
      </c>
      <c r="D497" s="14" t="s">
        <v>32</v>
      </c>
      <c r="E497" s="1" t="s">
        <v>90</v>
      </c>
      <c r="F497" s="46" t="s">
        <v>263</v>
      </c>
      <c r="G497" s="29" t="s">
        <v>73</v>
      </c>
      <c r="H497" s="6">
        <f t="shared" si="17"/>
        <v>-42250</v>
      </c>
      <c r="I497" s="24">
        <f t="shared" si="18"/>
        <v>0.8181818181818182</v>
      </c>
      <c r="K497" s="2">
        <v>550</v>
      </c>
    </row>
    <row r="498" spans="2:11" ht="12.75">
      <c r="B498" s="103">
        <v>1000</v>
      </c>
      <c r="C498" s="14" t="s">
        <v>0</v>
      </c>
      <c r="D498" s="14" t="s">
        <v>32</v>
      </c>
      <c r="E498" s="1" t="s">
        <v>90</v>
      </c>
      <c r="F498" s="46" t="s">
        <v>263</v>
      </c>
      <c r="G498" s="29" t="s">
        <v>73</v>
      </c>
      <c r="H498" s="6">
        <f t="shared" si="17"/>
        <v>-43250</v>
      </c>
      <c r="I498" s="24">
        <f t="shared" si="18"/>
        <v>1.8181818181818181</v>
      </c>
      <c r="K498" s="2">
        <v>550</v>
      </c>
    </row>
    <row r="499" spans="2:11" ht="12.75">
      <c r="B499" s="103">
        <v>2500</v>
      </c>
      <c r="C499" s="1" t="s">
        <v>0</v>
      </c>
      <c r="D499" s="14" t="s">
        <v>32</v>
      </c>
      <c r="E499" s="1" t="s">
        <v>90</v>
      </c>
      <c r="F499" s="46" t="s">
        <v>264</v>
      </c>
      <c r="G499" s="29" t="s">
        <v>79</v>
      </c>
      <c r="H499" s="6">
        <f t="shared" si="17"/>
        <v>-45750</v>
      </c>
      <c r="I499" s="24">
        <f t="shared" si="18"/>
        <v>4.545454545454546</v>
      </c>
      <c r="K499" s="2">
        <v>550</v>
      </c>
    </row>
    <row r="500" spans="1:11" s="44" customFormat="1" ht="12.75">
      <c r="A500" s="13"/>
      <c r="B500" s="79">
        <f>SUM(B488:B499)</f>
        <v>45750</v>
      </c>
      <c r="C500" s="13" t="s">
        <v>0</v>
      </c>
      <c r="D500" s="13"/>
      <c r="E500" s="13"/>
      <c r="F500" s="20"/>
      <c r="G500" s="20"/>
      <c r="H500" s="40">
        <v>0</v>
      </c>
      <c r="I500" s="43">
        <f t="shared" si="18"/>
        <v>83.18181818181819</v>
      </c>
      <c r="K500" s="2">
        <v>550</v>
      </c>
    </row>
    <row r="501" spans="2:11" ht="12.75">
      <c r="B501" s="103"/>
      <c r="H501" s="6">
        <f t="shared" si="17"/>
        <v>0</v>
      </c>
      <c r="I501" s="24">
        <f t="shared" si="18"/>
        <v>0</v>
      </c>
      <c r="K501" s="2">
        <v>550</v>
      </c>
    </row>
    <row r="502" spans="2:11" ht="12.75">
      <c r="B502" s="103"/>
      <c r="H502" s="6">
        <f t="shared" si="17"/>
        <v>0</v>
      </c>
      <c r="I502" s="24">
        <f t="shared" si="18"/>
        <v>0</v>
      </c>
      <c r="K502" s="2">
        <v>550</v>
      </c>
    </row>
    <row r="503" spans="2:11" ht="12.75">
      <c r="B503" s="103"/>
      <c r="H503" s="6">
        <f t="shared" si="17"/>
        <v>0</v>
      </c>
      <c r="I503" s="24">
        <f t="shared" si="18"/>
        <v>0</v>
      </c>
      <c r="K503" s="2">
        <v>550</v>
      </c>
    </row>
    <row r="504" spans="2:11" ht="12.75">
      <c r="B504" s="103">
        <v>1500</v>
      </c>
      <c r="C504" s="1" t="s">
        <v>265</v>
      </c>
      <c r="D504" s="14" t="s">
        <v>32</v>
      </c>
      <c r="E504" s="1" t="s">
        <v>266</v>
      </c>
      <c r="F504" s="46" t="s">
        <v>267</v>
      </c>
      <c r="G504" s="29" t="s">
        <v>71</v>
      </c>
      <c r="H504" s="6">
        <f t="shared" si="17"/>
        <v>-1500</v>
      </c>
      <c r="I504" s="24">
        <f t="shared" si="18"/>
        <v>2.727272727272727</v>
      </c>
      <c r="K504" s="2">
        <v>550</v>
      </c>
    </row>
    <row r="505" spans="2:11" ht="12.75">
      <c r="B505" s="103">
        <v>3500</v>
      </c>
      <c r="C505" s="1" t="s">
        <v>268</v>
      </c>
      <c r="D505" s="14" t="s">
        <v>32</v>
      </c>
      <c r="E505" s="1" t="s">
        <v>266</v>
      </c>
      <c r="F505" s="46" t="s">
        <v>269</v>
      </c>
      <c r="G505" s="29" t="s">
        <v>71</v>
      </c>
      <c r="H505" s="6">
        <f t="shared" si="17"/>
        <v>-5000</v>
      </c>
      <c r="I505" s="24">
        <f t="shared" si="18"/>
        <v>6.363636363636363</v>
      </c>
      <c r="K505" s="2">
        <v>550</v>
      </c>
    </row>
    <row r="506" spans="2:11" ht="12.75">
      <c r="B506" s="103">
        <v>800</v>
      </c>
      <c r="C506" s="1" t="s">
        <v>270</v>
      </c>
      <c r="D506" s="14" t="s">
        <v>32</v>
      </c>
      <c r="E506" s="1" t="s">
        <v>43</v>
      </c>
      <c r="F506" s="46" t="s">
        <v>271</v>
      </c>
      <c r="G506" s="29" t="s">
        <v>79</v>
      </c>
      <c r="H506" s="6">
        <f t="shared" si="17"/>
        <v>-5800</v>
      </c>
      <c r="I506" s="24">
        <f t="shared" si="18"/>
        <v>1.4545454545454546</v>
      </c>
      <c r="K506" s="2">
        <v>550</v>
      </c>
    </row>
    <row r="507" spans="2:11" ht="12.75">
      <c r="B507" s="103">
        <v>800</v>
      </c>
      <c r="C507" s="1" t="s">
        <v>272</v>
      </c>
      <c r="D507" s="14" t="s">
        <v>32</v>
      </c>
      <c r="E507" s="1" t="s">
        <v>266</v>
      </c>
      <c r="F507" s="46" t="s">
        <v>273</v>
      </c>
      <c r="G507" s="29" t="s">
        <v>274</v>
      </c>
      <c r="H507" s="6">
        <f t="shared" si="17"/>
        <v>-6600</v>
      </c>
      <c r="I507" s="24">
        <f t="shared" si="18"/>
        <v>1.4545454545454546</v>
      </c>
      <c r="K507" s="2">
        <v>550</v>
      </c>
    </row>
    <row r="508" spans="2:11" ht="12.75">
      <c r="B508" s="103">
        <v>3500</v>
      </c>
      <c r="C508" s="1" t="s">
        <v>275</v>
      </c>
      <c r="D508" s="14" t="s">
        <v>32</v>
      </c>
      <c r="E508" s="1" t="s">
        <v>266</v>
      </c>
      <c r="F508" s="46" t="s">
        <v>276</v>
      </c>
      <c r="G508" s="29" t="s">
        <v>274</v>
      </c>
      <c r="H508" s="6">
        <f t="shared" si="17"/>
        <v>-10100</v>
      </c>
      <c r="I508" s="24">
        <f t="shared" si="18"/>
        <v>6.363636363636363</v>
      </c>
      <c r="K508" s="2">
        <v>550</v>
      </c>
    </row>
    <row r="509" spans="1:11" s="44" customFormat="1" ht="12.75">
      <c r="A509" s="13"/>
      <c r="B509" s="79">
        <f>SUM(B504:B508)</f>
        <v>10100</v>
      </c>
      <c r="C509" s="13" t="s">
        <v>48</v>
      </c>
      <c r="D509" s="13"/>
      <c r="E509" s="13"/>
      <c r="F509" s="20"/>
      <c r="G509" s="20"/>
      <c r="H509" s="40">
        <v>0</v>
      </c>
      <c r="I509" s="43">
        <f t="shared" si="18"/>
        <v>18.363636363636363</v>
      </c>
      <c r="K509" s="2">
        <v>550</v>
      </c>
    </row>
    <row r="510" spans="2:11" ht="12.75">
      <c r="B510" s="103"/>
      <c r="H510" s="6">
        <f t="shared" si="17"/>
        <v>0</v>
      </c>
      <c r="I510" s="24">
        <f t="shared" si="18"/>
        <v>0</v>
      </c>
      <c r="K510" s="2">
        <v>550</v>
      </c>
    </row>
    <row r="511" spans="2:11" ht="12.75">
      <c r="B511" s="103"/>
      <c r="H511" s="6">
        <f t="shared" si="17"/>
        <v>0</v>
      </c>
      <c r="I511" s="24">
        <f t="shared" si="18"/>
        <v>0</v>
      </c>
      <c r="K511" s="2">
        <v>550</v>
      </c>
    </row>
    <row r="512" spans="2:11" ht="12.75">
      <c r="B512" s="103"/>
      <c r="H512" s="6">
        <f t="shared" si="17"/>
        <v>0</v>
      </c>
      <c r="I512" s="24">
        <f t="shared" si="18"/>
        <v>0</v>
      </c>
      <c r="K512" s="2">
        <v>550</v>
      </c>
    </row>
    <row r="513" spans="2:11" ht="12.75">
      <c r="B513" s="103">
        <v>2500</v>
      </c>
      <c r="C513" s="1" t="s">
        <v>49</v>
      </c>
      <c r="D513" s="14" t="s">
        <v>32</v>
      </c>
      <c r="E513" s="1" t="s">
        <v>50</v>
      </c>
      <c r="F513" s="46" t="s">
        <v>263</v>
      </c>
      <c r="G513" s="29" t="s">
        <v>71</v>
      </c>
      <c r="H513" s="6">
        <f t="shared" si="17"/>
        <v>-2500</v>
      </c>
      <c r="I513" s="24">
        <f t="shared" si="18"/>
        <v>4.545454545454546</v>
      </c>
      <c r="K513" s="2">
        <v>550</v>
      </c>
    </row>
    <row r="514" spans="2:11" ht="12.75">
      <c r="B514" s="103">
        <v>1400</v>
      </c>
      <c r="C514" s="1" t="s">
        <v>49</v>
      </c>
      <c r="D514" s="14" t="s">
        <v>32</v>
      </c>
      <c r="E514" s="1" t="s">
        <v>50</v>
      </c>
      <c r="F514" s="46" t="s">
        <v>263</v>
      </c>
      <c r="G514" s="29" t="s">
        <v>73</v>
      </c>
      <c r="H514" s="6">
        <f t="shared" si="17"/>
        <v>-3900</v>
      </c>
      <c r="I514" s="24">
        <f t="shared" si="18"/>
        <v>2.5454545454545454</v>
      </c>
      <c r="K514" s="2">
        <v>550</v>
      </c>
    </row>
    <row r="515" spans="2:11" ht="12.75">
      <c r="B515" s="103">
        <v>2000</v>
      </c>
      <c r="C515" s="1" t="s">
        <v>49</v>
      </c>
      <c r="D515" s="14" t="s">
        <v>32</v>
      </c>
      <c r="E515" s="1" t="s">
        <v>50</v>
      </c>
      <c r="F515" s="46" t="s">
        <v>263</v>
      </c>
      <c r="G515" s="29" t="s">
        <v>79</v>
      </c>
      <c r="H515" s="6">
        <f t="shared" si="17"/>
        <v>-5900</v>
      </c>
      <c r="I515" s="24">
        <f t="shared" si="18"/>
        <v>3.6363636363636362</v>
      </c>
      <c r="K515" s="2">
        <v>550</v>
      </c>
    </row>
    <row r="516" spans="2:11" ht="12.75">
      <c r="B516" s="103">
        <v>500</v>
      </c>
      <c r="C516" s="1" t="s">
        <v>49</v>
      </c>
      <c r="D516" s="14" t="s">
        <v>32</v>
      </c>
      <c r="E516" s="1" t="s">
        <v>50</v>
      </c>
      <c r="F516" s="46" t="s">
        <v>263</v>
      </c>
      <c r="G516" s="29" t="s">
        <v>76</v>
      </c>
      <c r="H516" s="6">
        <f t="shared" si="17"/>
        <v>-6400</v>
      </c>
      <c r="I516" s="24">
        <f t="shared" si="18"/>
        <v>0.9090909090909091</v>
      </c>
      <c r="K516" s="2">
        <v>550</v>
      </c>
    </row>
    <row r="517" spans="2:11" ht="12.75">
      <c r="B517" s="103">
        <v>1000</v>
      </c>
      <c r="C517" s="1" t="s">
        <v>49</v>
      </c>
      <c r="D517" s="14" t="s">
        <v>32</v>
      </c>
      <c r="E517" s="1" t="s">
        <v>50</v>
      </c>
      <c r="F517" s="46" t="s">
        <v>263</v>
      </c>
      <c r="G517" s="29" t="s">
        <v>274</v>
      </c>
      <c r="H517" s="6">
        <f t="shared" si="17"/>
        <v>-7400</v>
      </c>
      <c r="I517" s="24">
        <f t="shared" si="18"/>
        <v>1.8181818181818181</v>
      </c>
      <c r="K517" s="2">
        <v>550</v>
      </c>
    </row>
    <row r="518" spans="2:11" ht="12.75">
      <c r="B518" s="103">
        <v>600</v>
      </c>
      <c r="C518" s="1" t="s">
        <v>49</v>
      </c>
      <c r="D518" s="14" t="s">
        <v>32</v>
      </c>
      <c r="E518" s="1" t="s">
        <v>50</v>
      </c>
      <c r="F518" s="46" t="s">
        <v>263</v>
      </c>
      <c r="G518" s="29" t="s">
        <v>85</v>
      </c>
      <c r="H518" s="6">
        <f t="shared" si="17"/>
        <v>-8000</v>
      </c>
      <c r="I518" s="24">
        <f t="shared" si="18"/>
        <v>1.0909090909090908</v>
      </c>
      <c r="K518" s="2">
        <v>550</v>
      </c>
    </row>
    <row r="519" spans="1:11" s="44" customFormat="1" ht="12.75">
      <c r="A519" s="13"/>
      <c r="B519" s="79">
        <f>SUM(B513:B518)</f>
        <v>8000</v>
      </c>
      <c r="C519" s="13"/>
      <c r="D519" s="13"/>
      <c r="E519" s="13" t="s">
        <v>50</v>
      </c>
      <c r="F519" s="20"/>
      <c r="G519" s="20"/>
      <c r="H519" s="40">
        <v>0</v>
      </c>
      <c r="I519" s="43">
        <f t="shared" si="18"/>
        <v>14.545454545454545</v>
      </c>
      <c r="K519" s="2">
        <v>550</v>
      </c>
    </row>
    <row r="520" spans="2:11" ht="12.75">
      <c r="B520" s="103"/>
      <c r="H520" s="6">
        <f t="shared" si="17"/>
        <v>0</v>
      </c>
      <c r="I520" s="24">
        <f t="shared" si="18"/>
        <v>0</v>
      </c>
      <c r="K520" s="2">
        <v>550</v>
      </c>
    </row>
    <row r="521" spans="2:11" ht="12.75">
      <c r="B521" s="103"/>
      <c r="H521" s="6">
        <f t="shared" si="17"/>
        <v>0</v>
      </c>
      <c r="I521" s="24">
        <f t="shared" si="18"/>
        <v>0</v>
      </c>
      <c r="K521" s="2">
        <v>550</v>
      </c>
    </row>
    <row r="522" spans="2:11" ht="12.75">
      <c r="B522" s="103">
        <v>5000</v>
      </c>
      <c r="C522" s="1" t="s">
        <v>52</v>
      </c>
      <c r="D522" s="14" t="s">
        <v>32</v>
      </c>
      <c r="E522" s="1" t="s">
        <v>43</v>
      </c>
      <c r="F522" s="46" t="s">
        <v>277</v>
      </c>
      <c r="G522" s="29" t="s">
        <v>71</v>
      </c>
      <c r="H522" s="6">
        <f t="shared" si="17"/>
        <v>-5000</v>
      </c>
      <c r="I522" s="24">
        <f t="shared" si="18"/>
        <v>9.090909090909092</v>
      </c>
      <c r="K522" s="2">
        <v>550</v>
      </c>
    </row>
    <row r="523" spans="2:11" ht="12.75">
      <c r="B523" s="103">
        <v>4500</v>
      </c>
      <c r="C523" s="1" t="s">
        <v>52</v>
      </c>
      <c r="D523" s="14" t="s">
        <v>32</v>
      </c>
      <c r="E523" s="1" t="s">
        <v>43</v>
      </c>
      <c r="F523" s="46" t="s">
        <v>278</v>
      </c>
      <c r="G523" s="29" t="s">
        <v>73</v>
      </c>
      <c r="H523" s="6">
        <f t="shared" si="17"/>
        <v>-9500</v>
      </c>
      <c r="I523" s="24">
        <f t="shared" si="18"/>
        <v>8.181818181818182</v>
      </c>
      <c r="K523" s="2">
        <v>550</v>
      </c>
    </row>
    <row r="524" spans="2:11" ht="12.75">
      <c r="B524" s="103">
        <v>4500</v>
      </c>
      <c r="C524" s="1" t="s">
        <v>52</v>
      </c>
      <c r="D524" s="14" t="s">
        <v>32</v>
      </c>
      <c r="E524" s="1" t="s">
        <v>43</v>
      </c>
      <c r="F524" s="46" t="s">
        <v>278</v>
      </c>
      <c r="G524" s="29" t="s">
        <v>79</v>
      </c>
      <c r="H524" s="6">
        <f t="shared" si="17"/>
        <v>-14000</v>
      </c>
      <c r="I524" s="24">
        <f t="shared" si="18"/>
        <v>8.181818181818182</v>
      </c>
      <c r="K524" s="2">
        <v>550</v>
      </c>
    </row>
    <row r="525" spans="2:11" ht="12.75">
      <c r="B525" s="103">
        <v>4500</v>
      </c>
      <c r="C525" s="1" t="s">
        <v>52</v>
      </c>
      <c r="D525" s="14" t="s">
        <v>32</v>
      </c>
      <c r="E525" s="1" t="s">
        <v>43</v>
      </c>
      <c r="F525" s="46" t="s">
        <v>278</v>
      </c>
      <c r="G525" s="29" t="s">
        <v>76</v>
      </c>
      <c r="H525" s="6">
        <f t="shared" si="17"/>
        <v>-18500</v>
      </c>
      <c r="I525" s="24">
        <f t="shared" si="18"/>
        <v>8.181818181818182</v>
      </c>
      <c r="K525" s="2">
        <v>550</v>
      </c>
    </row>
    <row r="526" spans="1:11" s="44" customFormat="1" ht="12.75">
      <c r="A526" s="13"/>
      <c r="B526" s="79">
        <f>SUM(B522:B525)</f>
        <v>18500</v>
      </c>
      <c r="C526" s="13" t="s">
        <v>52</v>
      </c>
      <c r="D526" s="13"/>
      <c r="E526" s="13"/>
      <c r="F526" s="20"/>
      <c r="G526" s="20"/>
      <c r="H526" s="40">
        <v>0</v>
      </c>
      <c r="I526" s="43">
        <f t="shared" si="18"/>
        <v>33.63636363636363</v>
      </c>
      <c r="K526" s="2">
        <v>550</v>
      </c>
    </row>
    <row r="527" spans="2:11" ht="12.75">
      <c r="B527" s="103"/>
      <c r="H527" s="6">
        <f t="shared" si="17"/>
        <v>0</v>
      </c>
      <c r="I527" s="24">
        <f t="shared" si="18"/>
        <v>0</v>
      </c>
      <c r="K527" s="2">
        <v>550</v>
      </c>
    </row>
    <row r="528" spans="2:11" ht="12.75">
      <c r="B528" s="103"/>
      <c r="H528" s="6">
        <f t="shared" si="17"/>
        <v>0</v>
      </c>
      <c r="I528" s="24">
        <f t="shared" si="18"/>
        <v>0</v>
      </c>
      <c r="K528" s="2">
        <v>550</v>
      </c>
    </row>
    <row r="529" spans="2:11" ht="12.75">
      <c r="B529" s="103"/>
      <c r="H529" s="6">
        <f t="shared" si="17"/>
        <v>0</v>
      </c>
      <c r="I529" s="24">
        <f t="shared" si="18"/>
        <v>0</v>
      </c>
      <c r="K529" s="2">
        <v>550</v>
      </c>
    </row>
    <row r="530" spans="2:11" ht="12.75">
      <c r="B530" s="103">
        <v>2000</v>
      </c>
      <c r="C530" s="1" t="s">
        <v>57</v>
      </c>
      <c r="D530" s="14" t="s">
        <v>32</v>
      </c>
      <c r="E530" s="1" t="s">
        <v>43</v>
      </c>
      <c r="F530" s="46" t="s">
        <v>263</v>
      </c>
      <c r="G530" s="29" t="s">
        <v>71</v>
      </c>
      <c r="H530" s="6">
        <f t="shared" si="17"/>
        <v>-2000</v>
      </c>
      <c r="I530" s="24">
        <f t="shared" si="18"/>
        <v>3.6363636363636362</v>
      </c>
      <c r="K530" s="2">
        <v>550</v>
      </c>
    </row>
    <row r="531" spans="2:11" ht="12.75">
      <c r="B531" s="103">
        <v>2000</v>
      </c>
      <c r="C531" s="1" t="s">
        <v>57</v>
      </c>
      <c r="D531" s="14" t="s">
        <v>32</v>
      </c>
      <c r="E531" s="1" t="s">
        <v>43</v>
      </c>
      <c r="F531" s="46" t="s">
        <v>263</v>
      </c>
      <c r="G531" s="29" t="s">
        <v>73</v>
      </c>
      <c r="H531" s="6">
        <f t="shared" si="17"/>
        <v>-4000</v>
      </c>
      <c r="I531" s="24">
        <f t="shared" si="18"/>
        <v>3.6363636363636362</v>
      </c>
      <c r="K531" s="2">
        <v>550</v>
      </c>
    </row>
    <row r="532" spans="2:11" ht="12.75">
      <c r="B532" s="103">
        <v>2000</v>
      </c>
      <c r="C532" s="1" t="s">
        <v>57</v>
      </c>
      <c r="D532" s="14" t="s">
        <v>32</v>
      </c>
      <c r="E532" s="1" t="s">
        <v>43</v>
      </c>
      <c r="F532" s="46" t="s">
        <v>263</v>
      </c>
      <c r="G532" s="29" t="s">
        <v>79</v>
      </c>
      <c r="H532" s="6">
        <f t="shared" si="17"/>
        <v>-6000</v>
      </c>
      <c r="I532" s="24">
        <f t="shared" si="18"/>
        <v>3.6363636363636362</v>
      </c>
      <c r="K532" s="2">
        <v>550</v>
      </c>
    </row>
    <row r="533" spans="2:11" ht="12.75">
      <c r="B533" s="103">
        <v>2000</v>
      </c>
      <c r="C533" s="1" t="s">
        <v>57</v>
      </c>
      <c r="D533" s="14" t="s">
        <v>32</v>
      </c>
      <c r="E533" s="1" t="s">
        <v>43</v>
      </c>
      <c r="F533" s="46" t="s">
        <v>263</v>
      </c>
      <c r="G533" s="29" t="s">
        <v>76</v>
      </c>
      <c r="H533" s="6">
        <f t="shared" si="17"/>
        <v>-8000</v>
      </c>
      <c r="I533" s="24">
        <f t="shared" si="18"/>
        <v>3.6363636363636362</v>
      </c>
      <c r="K533" s="2">
        <v>550</v>
      </c>
    </row>
    <row r="534" spans="2:11" ht="12.75">
      <c r="B534" s="103">
        <v>2000</v>
      </c>
      <c r="C534" s="1" t="s">
        <v>57</v>
      </c>
      <c r="D534" s="14" t="s">
        <v>32</v>
      </c>
      <c r="E534" s="1" t="s">
        <v>43</v>
      </c>
      <c r="F534" s="46" t="s">
        <v>263</v>
      </c>
      <c r="G534" s="29" t="s">
        <v>274</v>
      </c>
      <c r="H534" s="6">
        <f t="shared" si="17"/>
        <v>-10000</v>
      </c>
      <c r="I534" s="24">
        <f t="shared" si="18"/>
        <v>3.6363636363636362</v>
      </c>
      <c r="K534" s="2">
        <v>550</v>
      </c>
    </row>
    <row r="535" spans="1:11" s="44" customFormat="1" ht="12.75">
      <c r="A535" s="13"/>
      <c r="B535" s="79">
        <f>SUM(B530:B534)</f>
        <v>10000</v>
      </c>
      <c r="C535" s="13" t="s">
        <v>57</v>
      </c>
      <c r="D535" s="13"/>
      <c r="E535" s="13"/>
      <c r="F535" s="20"/>
      <c r="G535" s="20"/>
      <c r="H535" s="40">
        <v>0</v>
      </c>
      <c r="I535" s="43">
        <f t="shared" si="18"/>
        <v>18.181818181818183</v>
      </c>
      <c r="K535" s="2">
        <v>550</v>
      </c>
    </row>
    <row r="536" spans="2:11" ht="12.75">
      <c r="B536" s="103"/>
      <c r="H536" s="6">
        <f t="shared" si="17"/>
        <v>0</v>
      </c>
      <c r="I536" s="24">
        <f t="shared" si="18"/>
        <v>0</v>
      </c>
      <c r="K536" s="2">
        <v>550</v>
      </c>
    </row>
    <row r="537" spans="2:11" ht="12.75">
      <c r="B537" s="103"/>
      <c r="H537" s="6">
        <f t="shared" si="17"/>
        <v>0</v>
      </c>
      <c r="I537" s="24">
        <f t="shared" si="18"/>
        <v>0</v>
      </c>
      <c r="K537" s="2">
        <v>550</v>
      </c>
    </row>
    <row r="538" spans="2:11" ht="12.75">
      <c r="B538" s="103"/>
      <c r="H538" s="6">
        <f t="shared" si="17"/>
        <v>0</v>
      </c>
      <c r="I538" s="24">
        <f t="shared" si="18"/>
        <v>0</v>
      </c>
      <c r="K538" s="2">
        <v>550</v>
      </c>
    </row>
    <row r="539" spans="2:11" ht="12.75">
      <c r="B539" s="103">
        <v>2200</v>
      </c>
      <c r="C539" s="1" t="s">
        <v>279</v>
      </c>
      <c r="D539" s="14" t="s">
        <v>32</v>
      </c>
      <c r="E539" s="1" t="s">
        <v>225</v>
      </c>
      <c r="F539" s="46" t="s">
        <v>263</v>
      </c>
      <c r="G539" s="29" t="s">
        <v>79</v>
      </c>
      <c r="H539" s="6">
        <f t="shared" si="17"/>
        <v>-2200</v>
      </c>
      <c r="I539" s="24">
        <f t="shared" si="18"/>
        <v>4</v>
      </c>
      <c r="K539" s="2">
        <v>550</v>
      </c>
    </row>
    <row r="540" spans="1:11" s="44" customFormat="1" ht="12.75">
      <c r="A540" s="13"/>
      <c r="B540" s="79">
        <v>2200</v>
      </c>
      <c r="C540" s="13"/>
      <c r="D540" s="13"/>
      <c r="E540" s="13" t="s">
        <v>225</v>
      </c>
      <c r="F540" s="20"/>
      <c r="G540" s="20"/>
      <c r="H540" s="40">
        <v>0</v>
      </c>
      <c r="I540" s="43">
        <f t="shared" si="18"/>
        <v>4</v>
      </c>
      <c r="K540" s="2">
        <v>550</v>
      </c>
    </row>
    <row r="541" spans="2:11" ht="12.75">
      <c r="B541" s="103"/>
      <c r="H541" s="6">
        <f t="shared" si="17"/>
        <v>0</v>
      </c>
      <c r="I541" s="24">
        <f t="shared" si="18"/>
        <v>0</v>
      </c>
      <c r="K541" s="2">
        <v>550</v>
      </c>
    </row>
    <row r="542" spans="2:11" ht="12.75">
      <c r="B542" s="103"/>
      <c r="H542" s="6">
        <f t="shared" si="17"/>
        <v>0</v>
      </c>
      <c r="I542" s="24">
        <f t="shared" si="18"/>
        <v>0</v>
      </c>
      <c r="K542" s="2">
        <v>550</v>
      </c>
    </row>
    <row r="543" spans="2:11" ht="12.75">
      <c r="B543" s="103"/>
      <c r="H543" s="6">
        <f t="shared" si="17"/>
        <v>0</v>
      </c>
      <c r="I543" s="24">
        <f t="shared" si="18"/>
        <v>0</v>
      </c>
      <c r="K543" s="2">
        <v>550</v>
      </c>
    </row>
    <row r="544" spans="2:11" ht="12.75">
      <c r="B544" s="103"/>
      <c r="H544" s="6">
        <f>H543-B544</f>
        <v>0</v>
      </c>
      <c r="I544" s="24">
        <f aca="true" t="shared" si="19" ref="I544:I607">+B544/K544</f>
        <v>0</v>
      </c>
      <c r="K544" s="2">
        <v>550</v>
      </c>
    </row>
    <row r="545" spans="2:11" ht="12.75">
      <c r="B545" s="103"/>
      <c r="H545" s="6">
        <f aca="true" t="shared" si="20" ref="H545:H608">H544-B545</f>
        <v>0</v>
      </c>
      <c r="I545" s="24">
        <f t="shared" si="19"/>
        <v>0</v>
      </c>
      <c r="K545" s="2">
        <v>550</v>
      </c>
    </row>
    <row r="546" spans="2:11" ht="12.75">
      <c r="B546" s="103"/>
      <c r="H546" s="6">
        <f t="shared" si="20"/>
        <v>0</v>
      </c>
      <c r="I546" s="24">
        <f t="shared" si="19"/>
        <v>0</v>
      </c>
      <c r="K546" s="2">
        <v>550</v>
      </c>
    </row>
    <row r="547" spans="1:11" s="44" customFormat="1" ht="12.75">
      <c r="A547" s="13"/>
      <c r="B547" s="79">
        <f>+B568+B575+B603+B610+B622+B627</f>
        <v>123150</v>
      </c>
      <c r="C547" s="41" t="s">
        <v>280</v>
      </c>
      <c r="D547" s="42" t="s">
        <v>281</v>
      </c>
      <c r="E547" s="41" t="s">
        <v>282</v>
      </c>
      <c r="F547" s="20"/>
      <c r="G547" s="20"/>
      <c r="H547" s="40">
        <f t="shared" si="20"/>
        <v>-123150</v>
      </c>
      <c r="I547" s="43">
        <f t="shared" si="19"/>
        <v>223.9090909090909</v>
      </c>
      <c r="K547" s="2">
        <v>550</v>
      </c>
    </row>
    <row r="548" spans="2:11" ht="12.75">
      <c r="B548" s="103"/>
      <c r="H548" s="6">
        <v>0</v>
      </c>
      <c r="I548" s="24">
        <f t="shared" si="19"/>
        <v>0</v>
      </c>
      <c r="K548" s="2">
        <v>550</v>
      </c>
    </row>
    <row r="549" spans="2:11" ht="12.75">
      <c r="B549" s="103"/>
      <c r="H549" s="6">
        <f t="shared" si="20"/>
        <v>0</v>
      </c>
      <c r="I549" s="24">
        <f t="shared" si="19"/>
        <v>0</v>
      </c>
      <c r="K549" s="2">
        <v>550</v>
      </c>
    </row>
    <row r="550" spans="2:11" ht="12.75">
      <c r="B550" s="103">
        <v>2500</v>
      </c>
      <c r="C550" s="47" t="s">
        <v>0</v>
      </c>
      <c r="D550" s="1" t="s">
        <v>32</v>
      </c>
      <c r="E550" s="1" t="s">
        <v>166</v>
      </c>
      <c r="F550" s="56" t="s">
        <v>283</v>
      </c>
      <c r="G550" s="29" t="s">
        <v>124</v>
      </c>
      <c r="H550" s="6">
        <f t="shared" si="20"/>
        <v>-2500</v>
      </c>
      <c r="I550" s="24">
        <f t="shared" si="19"/>
        <v>4.545454545454546</v>
      </c>
      <c r="K550" s="2">
        <v>550</v>
      </c>
    </row>
    <row r="551" spans="2:11" ht="12.75">
      <c r="B551" s="103">
        <v>2000</v>
      </c>
      <c r="C551" s="47" t="s">
        <v>0</v>
      </c>
      <c r="D551" s="1" t="s">
        <v>32</v>
      </c>
      <c r="E551" s="1" t="s">
        <v>164</v>
      </c>
      <c r="F551" s="56" t="s">
        <v>284</v>
      </c>
      <c r="G551" s="29" t="s">
        <v>127</v>
      </c>
      <c r="H551" s="6">
        <f t="shared" si="20"/>
        <v>-4500</v>
      </c>
      <c r="I551" s="24">
        <f t="shared" si="19"/>
        <v>3.6363636363636362</v>
      </c>
      <c r="K551" s="2">
        <v>550</v>
      </c>
    </row>
    <row r="552" spans="2:11" ht="12.75">
      <c r="B552" s="103">
        <v>5000</v>
      </c>
      <c r="C552" s="47" t="s">
        <v>0</v>
      </c>
      <c r="D552" s="1" t="s">
        <v>32</v>
      </c>
      <c r="E552" s="1" t="s">
        <v>166</v>
      </c>
      <c r="F552" s="56" t="s">
        <v>285</v>
      </c>
      <c r="G552" s="29" t="s">
        <v>127</v>
      </c>
      <c r="H552" s="6">
        <f t="shared" si="20"/>
        <v>-9500</v>
      </c>
      <c r="I552" s="24">
        <f t="shared" si="19"/>
        <v>9.090909090909092</v>
      </c>
      <c r="K552" s="2">
        <v>550</v>
      </c>
    </row>
    <row r="553" spans="2:11" ht="12.75">
      <c r="B553" s="103">
        <v>2500</v>
      </c>
      <c r="C553" s="47" t="s">
        <v>0</v>
      </c>
      <c r="D553" s="1" t="s">
        <v>32</v>
      </c>
      <c r="E553" s="1" t="s">
        <v>166</v>
      </c>
      <c r="F553" s="56" t="s">
        <v>286</v>
      </c>
      <c r="G553" s="29" t="s">
        <v>148</v>
      </c>
      <c r="H553" s="6">
        <f t="shared" si="20"/>
        <v>-12000</v>
      </c>
      <c r="I553" s="24">
        <f t="shared" si="19"/>
        <v>4.545454545454546</v>
      </c>
      <c r="K553" s="2">
        <v>550</v>
      </c>
    </row>
    <row r="554" spans="2:11" ht="12.75">
      <c r="B554" s="103">
        <v>2500</v>
      </c>
      <c r="C554" s="47" t="s">
        <v>0</v>
      </c>
      <c r="D554" s="1" t="s">
        <v>32</v>
      </c>
      <c r="E554" s="1" t="s">
        <v>166</v>
      </c>
      <c r="F554" s="56" t="s">
        <v>287</v>
      </c>
      <c r="G554" s="29" t="s">
        <v>148</v>
      </c>
      <c r="H554" s="6">
        <f t="shared" si="20"/>
        <v>-14500</v>
      </c>
      <c r="I554" s="24">
        <f t="shared" si="19"/>
        <v>4.545454545454546</v>
      </c>
      <c r="K554" s="2">
        <v>550</v>
      </c>
    </row>
    <row r="555" spans="2:11" ht="12.75">
      <c r="B555" s="271">
        <v>6000</v>
      </c>
      <c r="C555" s="47" t="s">
        <v>0</v>
      </c>
      <c r="D555" s="1" t="s">
        <v>32</v>
      </c>
      <c r="E555" s="1" t="s">
        <v>168</v>
      </c>
      <c r="F555" s="56" t="s">
        <v>288</v>
      </c>
      <c r="G555" s="29" t="s">
        <v>148</v>
      </c>
      <c r="H555" s="6">
        <f t="shared" si="20"/>
        <v>-20500</v>
      </c>
      <c r="I555" s="24">
        <f t="shared" si="19"/>
        <v>10.909090909090908</v>
      </c>
      <c r="K555" s="2">
        <v>550</v>
      </c>
    </row>
    <row r="556" spans="2:11" ht="12.75">
      <c r="B556" s="103">
        <v>5000</v>
      </c>
      <c r="C556" s="47" t="s">
        <v>0</v>
      </c>
      <c r="D556" s="1" t="s">
        <v>32</v>
      </c>
      <c r="E556" s="1" t="s">
        <v>166</v>
      </c>
      <c r="F556" s="56" t="s">
        <v>289</v>
      </c>
      <c r="G556" s="29" t="s">
        <v>129</v>
      </c>
      <c r="H556" s="6">
        <f t="shared" si="20"/>
        <v>-25500</v>
      </c>
      <c r="I556" s="24">
        <f t="shared" si="19"/>
        <v>9.090909090909092</v>
      </c>
      <c r="K556" s="2">
        <v>550</v>
      </c>
    </row>
    <row r="557" spans="2:11" ht="12.75">
      <c r="B557" s="103">
        <v>2000</v>
      </c>
      <c r="C557" s="47" t="s">
        <v>0</v>
      </c>
      <c r="D557" s="1" t="s">
        <v>32</v>
      </c>
      <c r="E557" s="1" t="s">
        <v>168</v>
      </c>
      <c r="F557" s="56" t="s">
        <v>290</v>
      </c>
      <c r="G557" s="29" t="s">
        <v>129</v>
      </c>
      <c r="H557" s="6">
        <f t="shared" si="20"/>
        <v>-27500</v>
      </c>
      <c r="I557" s="24">
        <f t="shared" si="19"/>
        <v>3.6363636363636362</v>
      </c>
      <c r="K557" s="2">
        <v>550</v>
      </c>
    </row>
    <row r="558" spans="2:11" ht="12.75">
      <c r="B558" s="103">
        <v>2000</v>
      </c>
      <c r="C558" s="47" t="s">
        <v>0</v>
      </c>
      <c r="D558" s="1" t="s">
        <v>32</v>
      </c>
      <c r="E558" s="1" t="s">
        <v>164</v>
      </c>
      <c r="F558" s="56" t="s">
        <v>291</v>
      </c>
      <c r="G558" s="29" t="s">
        <v>151</v>
      </c>
      <c r="H558" s="6">
        <f t="shared" si="20"/>
        <v>-29500</v>
      </c>
      <c r="I558" s="24">
        <f t="shared" si="19"/>
        <v>3.6363636363636362</v>
      </c>
      <c r="K558" s="2">
        <v>550</v>
      </c>
    </row>
    <row r="559" spans="2:11" ht="12.75">
      <c r="B559" s="103">
        <v>4000</v>
      </c>
      <c r="C559" s="47" t="s">
        <v>0</v>
      </c>
      <c r="D559" s="1" t="s">
        <v>32</v>
      </c>
      <c r="E559" s="1" t="s">
        <v>168</v>
      </c>
      <c r="F559" s="56" t="s">
        <v>292</v>
      </c>
      <c r="G559" s="29" t="s">
        <v>151</v>
      </c>
      <c r="H559" s="6">
        <f t="shared" si="20"/>
        <v>-33500</v>
      </c>
      <c r="I559" s="24">
        <f t="shared" si="19"/>
        <v>7.2727272727272725</v>
      </c>
      <c r="K559" s="2">
        <v>550</v>
      </c>
    </row>
    <row r="560" spans="2:11" ht="12.75">
      <c r="B560" s="103">
        <v>5000</v>
      </c>
      <c r="C560" s="1" t="s">
        <v>0</v>
      </c>
      <c r="D560" s="1" t="s">
        <v>32</v>
      </c>
      <c r="E560" s="1" t="s">
        <v>90</v>
      </c>
      <c r="F560" s="29" t="s">
        <v>293</v>
      </c>
      <c r="G560" s="29" t="s">
        <v>124</v>
      </c>
      <c r="H560" s="6">
        <f t="shared" si="20"/>
        <v>-38500</v>
      </c>
      <c r="I560" s="24">
        <f t="shared" si="19"/>
        <v>9.090909090909092</v>
      </c>
      <c r="K560" s="2">
        <v>550</v>
      </c>
    </row>
    <row r="561" spans="2:11" ht="12.75">
      <c r="B561" s="103">
        <v>1000</v>
      </c>
      <c r="C561" s="1" t="s">
        <v>0</v>
      </c>
      <c r="D561" s="1" t="s">
        <v>32</v>
      </c>
      <c r="E561" s="1" t="s">
        <v>90</v>
      </c>
      <c r="F561" s="29" t="s">
        <v>294</v>
      </c>
      <c r="G561" s="29" t="s">
        <v>127</v>
      </c>
      <c r="H561" s="6">
        <f t="shared" si="20"/>
        <v>-39500</v>
      </c>
      <c r="I561" s="24">
        <f t="shared" si="19"/>
        <v>1.8181818181818181</v>
      </c>
      <c r="K561" s="2">
        <v>550</v>
      </c>
    </row>
    <row r="562" spans="2:11" ht="12.75">
      <c r="B562" s="271">
        <v>2500</v>
      </c>
      <c r="C562" s="1" t="s">
        <v>0</v>
      </c>
      <c r="D562" s="1" t="s">
        <v>32</v>
      </c>
      <c r="E562" s="1" t="s">
        <v>90</v>
      </c>
      <c r="F562" s="29" t="s">
        <v>295</v>
      </c>
      <c r="G562" s="29" t="s">
        <v>148</v>
      </c>
      <c r="H562" s="6">
        <f t="shared" si="20"/>
        <v>-42000</v>
      </c>
      <c r="I562" s="24">
        <f t="shared" si="19"/>
        <v>4.545454545454546</v>
      </c>
      <c r="K562" s="2">
        <v>550</v>
      </c>
    </row>
    <row r="563" spans="2:11" ht="12.75">
      <c r="B563" s="103">
        <v>2500</v>
      </c>
      <c r="C563" s="1" t="s">
        <v>0</v>
      </c>
      <c r="D563" s="1" t="s">
        <v>32</v>
      </c>
      <c r="E563" s="1" t="s">
        <v>90</v>
      </c>
      <c r="F563" s="29" t="s">
        <v>296</v>
      </c>
      <c r="G563" s="29" t="s">
        <v>148</v>
      </c>
      <c r="H563" s="6">
        <f t="shared" si="20"/>
        <v>-44500</v>
      </c>
      <c r="I563" s="24">
        <f t="shared" si="19"/>
        <v>4.545454545454546</v>
      </c>
      <c r="K563" s="2">
        <v>550</v>
      </c>
    </row>
    <row r="564" spans="2:11" ht="12.75">
      <c r="B564" s="83">
        <v>2000</v>
      </c>
      <c r="C564" s="14" t="s">
        <v>297</v>
      </c>
      <c r="D564" s="14" t="s">
        <v>32</v>
      </c>
      <c r="E564" s="14" t="s">
        <v>90</v>
      </c>
      <c r="F564" s="55" t="s">
        <v>294</v>
      </c>
      <c r="G564" s="49" t="s">
        <v>148</v>
      </c>
      <c r="H564" s="6">
        <f t="shared" si="20"/>
        <v>-46500</v>
      </c>
      <c r="I564" s="24">
        <f t="shared" si="19"/>
        <v>3.6363636363636362</v>
      </c>
      <c r="K564" s="2">
        <v>550</v>
      </c>
    </row>
    <row r="565" spans="2:11" ht="12.75">
      <c r="B565" s="103">
        <v>2500</v>
      </c>
      <c r="C565" s="1" t="s">
        <v>0</v>
      </c>
      <c r="D565" s="1" t="s">
        <v>32</v>
      </c>
      <c r="E565" s="1" t="s">
        <v>90</v>
      </c>
      <c r="F565" s="29" t="s">
        <v>298</v>
      </c>
      <c r="G565" s="29" t="s">
        <v>138</v>
      </c>
      <c r="H565" s="6">
        <f t="shared" si="20"/>
        <v>-49000</v>
      </c>
      <c r="I565" s="24">
        <f t="shared" si="19"/>
        <v>4.545454545454546</v>
      </c>
      <c r="K565" s="2">
        <v>550</v>
      </c>
    </row>
    <row r="566" spans="2:11" ht="12.75">
      <c r="B566" s="103">
        <v>1000</v>
      </c>
      <c r="C566" s="1" t="s">
        <v>0</v>
      </c>
      <c r="D566" s="1" t="s">
        <v>32</v>
      </c>
      <c r="E566" s="1" t="s">
        <v>90</v>
      </c>
      <c r="F566" s="29" t="s">
        <v>294</v>
      </c>
      <c r="G566" s="29" t="s">
        <v>138</v>
      </c>
      <c r="H566" s="6">
        <f t="shared" si="20"/>
        <v>-50000</v>
      </c>
      <c r="I566" s="24">
        <f t="shared" si="19"/>
        <v>1.8181818181818181</v>
      </c>
      <c r="K566" s="2">
        <v>550</v>
      </c>
    </row>
    <row r="567" spans="2:11" ht="12.75">
      <c r="B567" s="103">
        <v>900</v>
      </c>
      <c r="C567" s="1" t="s">
        <v>0</v>
      </c>
      <c r="D567" s="1" t="s">
        <v>32</v>
      </c>
      <c r="E567" s="1" t="s">
        <v>90</v>
      </c>
      <c r="F567" s="29" t="s">
        <v>294</v>
      </c>
      <c r="G567" s="29" t="s">
        <v>129</v>
      </c>
      <c r="H567" s="6">
        <f t="shared" si="20"/>
        <v>-50900</v>
      </c>
      <c r="I567" s="24">
        <f t="shared" si="19"/>
        <v>1.6363636363636365</v>
      </c>
      <c r="K567" s="2">
        <v>550</v>
      </c>
    </row>
    <row r="568" spans="1:11" s="44" customFormat="1" ht="12.75">
      <c r="A568" s="13"/>
      <c r="B568" s="79">
        <f>SUM(B550:B567)</f>
        <v>50900</v>
      </c>
      <c r="C568" s="13" t="s">
        <v>0</v>
      </c>
      <c r="D568" s="13"/>
      <c r="E568" s="13"/>
      <c r="F568" s="20"/>
      <c r="G568" s="20"/>
      <c r="H568" s="40">
        <v>0</v>
      </c>
      <c r="I568" s="43">
        <f t="shared" si="19"/>
        <v>92.54545454545455</v>
      </c>
      <c r="K568" s="2">
        <v>550</v>
      </c>
    </row>
    <row r="569" spans="2:11" ht="12.75">
      <c r="B569" s="103"/>
      <c r="H569" s="6">
        <f t="shared" si="20"/>
        <v>0</v>
      </c>
      <c r="I569" s="24">
        <f t="shared" si="19"/>
        <v>0</v>
      </c>
      <c r="K569" s="2">
        <v>550</v>
      </c>
    </row>
    <row r="570" spans="2:11" ht="12.75">
      <c r="B570" s="103"/>
      <c r="H570" s="6">
        <f t="shared" si="20"/>
        <v>0</v>
      </c>
      <c r="I570" s="24">
        <f t="shared" si="19"/>
        <v>0</v>
      </c>
      <c r="K570" s="2">
        <v>550</v>
      </c>
    </row>
    <row r="571" spans="2:11" ht="12.75">
      <c r="B571" s="103"/>
      <c r="H571" s="6">
        <f t="shared" si="20"/>
        <v>0</v>
      </c>
      <c r="I571" s="24">
        <f t="shared" si="19"/>
        <v>0</v>
      </c>
      <c r="K571" s="2">
        <v>550</v>
      </c>
    </row>
    <row r="572" spans="2:11" ht="12.75">
      <c r="B572" s="103">
        <v>3000</v>
      </c>
      <c r="C572" s="1" t="s">
        <v>299</v>
      </c>
      <c r="D572" s="1" t="s">
        <v>32</v>
      </c>
      <c r="E572" s="1" t="s">
        <v>43</v>
      </c>
      <c r="F572" s="29" t="s">
        <v>300</v>
      </c>
      <c r="G572" s="29" t="s">
        <v>124</v>
      </c>
      <c r="H572" s="6">
        <f t="shared" si="20"/>
        <v>-3000</v>
      </c>
      <c r="I572" s="24">
        <f t="shared" si="19"/>
        <v>5.454545454545454</v>
      </c>
      <c r="K572" s="2">
        <v>550</v>
      </c>
    </row>
    <row r="573" spans="2:11" ht="12.75">
      <c r="B573" s="103">
        <v>800</v>
      </c>
      <c r="C573" s="1" t="s">
        <v>301</v>
      </c>
      <c r="D573" s="1" t="s">
        <v>32</v>
      </c>
      <c r="E573" s="1" t="s">
        <v>43</v>
      </c>
      <c r="F573" s="29" t="s">
        <v>302</v>
      </c>
      <c r="G573" s="29" t="s">
        <v>151</v>
      </c>
      <c r="H573" s="6">
        <f t="shared" si="20"/>
        <v>-3800</v>
      </c>
      <c r="I573" s="24">
        <f t="shared" si="19"/>
        <v>1.4545454545454546</v>
      </c>
      <c r="K573" s="2">
        <v>550</v>
      </c>
    </row>
    <row r="574" spans="2:11" ht="12.75">
      <c r="B574" s="103">
        <v>4500</v>
      </c>
      <c r="C574" s="1" t="s">
        <v>303</v>
      </c>
      <c r="D574" s="1" t="s">
        <v>32</v>
      </c>
      <c r="E574" s="1" t="s">
        <v>43</v>
      </c>
      <c r="F574" s="29" t="s">
        <v>304</v>
      </c>
      <c r="G574" s="29" t="s">
        <v>135</v>
      </c>
      <c r="H574" s="6">
        <f t="shared" si="20"/>
        <v>-8300</v>
      </c>
      <c r="I574" s="24">
        <f t="shared" si="19"/>
        <v>8.181818181818182</v>
      </c>
      <c r="K574" s="2">
        <v>550</v>
      </c>
    </row>
    <row r="575" spans="1:11" s="44" customFormat="1" ht="12.75">
      <c r="A575" s="13"/>
      <c r="B575" s="79">
        <f>SUM(B572:B574)</f>
        <v>8300</v>
      </c>
      <c r="C575" s="13" t="s">
        <v>48</v>
      </c>
      <c r="D575" s="13"/>
      <c r="E575" s="13"/>
      <c r="F575" s="20"/>
      <c r="G575" s="20"/>
      <c r="H575" s="40">
        <v>0</v>
      </c>
      <c r="I575" s="43">
        <f t="shared" si="19"/>
        <v>15.090909090909092</v>
      </c>
      <c r="K575" s="2">
        <v>550</v>
      </c>
    </row>
    <row r="576" spans="2:11" ht="12.75">
      <c r="B576" s="103"/>
      <c r="H576" s="6">
        <f t="shared" si="20"/>
        <v>0</v>
      </c>
      <c r="I576" s="24">
        <f t="shared" si="19"/>
        <v>0</v>
      </c>
      <c r="K576" s="2">
        <v>550</v>
      </c>
    </row>
    <row r="577" spans="2:11" ht="12.75">
      <c r="B577" s="103"/>
      <c r="H577" s="6">
        <f t="shared" si="20"/>
        <v>0</v>
      </c>
      <c r="I577" s="24">
        <f t="shared" si="19"/>
        <v>0</v>
      </c>
      <c r="K577" s="2">
        <v>550</v>
      </c>
    </row>
    <row r="578" spans="2:11" ht="12.75">
      <c r="B578" s="103"/>
      <c r="H578" s="6">
        <f t="shared" si="20"/>
        <v>0</v>
      </c>
      <c r="I578" s="24">
        <f t="shared" si="19"/>
        <v>0</v>
      </c>
      <c r="K578" s="2">
        <v>550</v>
      </c>
    </row>
    <row r="579" spans="2:11" ht="12.75">
      <c r="B579" s="103"/>
      <c r="H579" s="6">
        <f t="shared" si="20"/>
        <v>0</v>
      </c>
      <c r="I579" s="24">
        <f t="shared" si="19"/>
        <v>0</v>
      </c>
      <c r="K579" s="2">
        <v>550</v>
      </c>
    </row>
    <row r="580" spans="2:11" ht="12.75">
      <c r="B580" s="103">
        <v>1000</v>
      </c>
      <c r="C580" s="1" t="s">
        <v>49</v>
      </c>
      <c r="D580" s="1" t="s">
        <v>32</v>
      </c>
      <c r="E580" s="1" t="s">
        <v>50</v>
      </c>
      <c r="F580" s="29" t="s">
        <v>294</v>
      </c>
      <c r="G580" s="29" t="s">
        <v>124</v>
      </c>
      <c r="H580" s="6">
        <f t="shared" si="20"/>
        <v>-1000</v>
      </c>
      <c r="I580" s="24">
        <f t="shared" si="19"/>
        <v>1.8181818181818181</v>
      </c>
      <c r="K580" s="2">
        <v>550</v>
      </c>
    </row>
    <row r="581" spans="2:11" ht="12.75">
      <c r="B581" s="103">
        <v>1000</v>
      </c>
      <c r="C581" s="1" t="s">
        <v>49</v>
      </c>
      <c r="D581" s="1" t="s">
        <v>32</v>
      </c>
      <c r="E581" s="1" t="s">
        <v>50</v>
      </c>
      <c r="F581" s="29" t="s">
        <v>294</v>
      </c>
      <c r="G581" s="29" t="s">
        <v>127</v>
      </c>
      <c r="H581" s="6">
        <f t="shared" si="20"/>
        <v>-2000</v>
      </c>
      <c r="I581" s="24">
        <f t="shared" si="19"/>
        <v>1.8181818181818181</v>
      </c>
      <c r="K581" s="2">
        <v>550</v>
      </c>
    </row>
    <row r="582" spans="2:11" ht="12.75">
      <c r="B582" s="103">
        <v>1000</v>
      </c>
      <c r="C582" s="1" t="s">
        <v>49</v>
      </c>
      <c r="D582" s="1" t="s">
        <v>32</v>
      </c>
      <c r="E582" s="1" t="s">
        <v>50</v>
      </c>
      <c r="F582" s="29" t="s">
        <v>294</v>
      </c>
      <c r="G582" s="29" t="s">
        <v>127</v>
      </c>
      <c r="H582" s="6">
        <f t="shared" si="20"/>
        <v>-3000</v>
      </c>
      <c r="I582" s="24">
        <f t="shared" si="19"/>
        <v>1.8181818181818181</v>
      </c>
      <c r="K582" s="2">
        <v>550</v>
      </c>
    </row>
    <row r="583" spans="2:11" ht="12.75">
      <c r="B583" s="103">
        <v>700</v>
      </c>
      <c r="C583" s="1" t="s">
        <v>49</v>
      </c>
      <c r="D583" s="1" t="s">
        <v>32</v>
      </c>
      <c r="E583" s="1" t="s">
        <v>50</v>
      </c>
      <c r="F583" s="29" t="s">
        <v>294</v>
      </c>
      <c r="G583" s="29" t="s">
        <v>127</v>
      </c>
      <c r="H583" s="6">
        <f t="shared" si="20"/>
        <v>-3700</v>
      </c>
      <c r="I583" s="24">
        <f t="shared" si="19"/>
        <v>1.2727272727272727</v>
      </c>
      <c r="K583" s="2">
        <v>550</v>
      </c>
    </row>
    <row r="584" spans="2:11" ht="12.75">
      <c r="B584" s="103">
        <v>500</v>
      </c>
      <c r="C584" s="1" t="s">
        <v>49</v>
      </c>
      <c r="D584" s="1" t="s">
        <v>32</v>
      </c>
      <c r="E584" s="1" t="s">
        <v>50</v>
      </c>
      <c r="F584" s="29" t="s">
        <v>294</v>
      </c>
      <c r="G584" s="29" t="s">
        <v>127</v>
      </c>
      <c r="H584" s="6">
        <f t="shared" si="20"/>
        <v>-4200</v>
      </c>
      <c r="I584" s="24">
        <f t="shared" si="19"/>
        <v>0.9090909090909091</v>
      </c>
      <c r="K584" s="2">
        <v>550</v>
      </c>
    </row>
    <row r="585" spans="2:11" ht="12.75">
      <c r="B585" s="103">
        <v>1000</v>
      </c>
      <c r="C585" s="1" t="s">
        <v>49</v>
      </c>
      <c r="D585" s="1" t="s">
        <v>32</v>
      </c>
      <c r="E585" s="1" t="s">
        <v>50</v>
      </c>
      <c r="F585" s="29" t="s">
        <v>294</v>
      </c>
      <c r="G585" s="29" t="s">
        <v>148</v>
      </c>
      <c r="H585" s="6">
        <f t="shared" si="20"/>
        <v>-5200</v>
      </c>
      <c r="I585" s="24">
        <f t="shared" si="19"/>
        <v>1.8181818181818181</v>
      </c>
      <c r="K585" s="2">
        <v>550</v>
      </c>
    </row>
    <row r="586" spans="2:11" ht="12.75">
      <c r="B586" s="103">
        <v>1000</v>
      </c>
      <c r="C586" s="1" t="s">
        <v>49</v>
      </c>
      <c r="D586" s="1" t="s">
        <v>32</v>
      </c>
      <c r="E586" s="1" t="s">
        <v>50</v>
      </c>
      <c r="F586" s="29" t="s">
        <v>294</v>
      </c>
      <c r="G586" s="29" t="s">
        <v>148</v>
      </c>
      <c r="H586" s="6">
        <f t="shared" si="20"/>
        <v>-6200</v>
      </c>
      <c r="I586" s="24">
        <f t="shared" si="19"/>
        <v>1.8181818181818181</v>
      </c>
      <c r="K586" s="2">
        <v>550</v>
      </c>
    </row>
    <row r="587" spans="2:11" ht="12.75">
      <c r="B587" s="103">
        <v>600</v>
      </c>
      <c r="C587" s="1" t="s">
        <v>305</v>
      </c>
      <c r="D587" s="1" t="s">
        <v>32</v>
      </c>
      <c r="E587" s="1" t="s">
        <v>50</v>
      </c>
      <c r="F587" s="29" t="s">
        <v>294</v>
      </c>
      <c r="G587" s="29" t="s">
        <v>148</v>
      </c>
      <c r="H587" s="6">
        <f t="shared" si="20"/>
        <v>-6800</v>
      </c>
      <c r="I587" s="24">
        <f t="shared" si="19"/>
        <v>1.0909090909090908</v>
      </c>
      <c r="K587" s="2">
        <v>550</v>
      </c>
    </row>
    <row r="588" spans="2:11" ht="12.75">
      <c r="B588" s="271">
        <v>1100</v>
      </c>
      <c r="C588" s="1" t="s">
        <v>306</v>
      </c>
      <c r="D588" s="1" t="s">
        <v>32</v>
      </c>
      <c r="E588" s="1" t="s">
        <v>50</v>
      </c>
      <c r="F588" s="29" t="s">
        <v>294</v>
      </c>
      <c r="G588" s="29" t="s">
        <v>148</v>
      </c>
      <c r="H588" s="6">
        <f t="shared" si="20"/>
        <v>-7900</v>
      </c>
      <c r="I588" s="24">
        <f t="shared" si="19"/>
        <v>2</v>
      </c>
      <c r="K588" s="2">
        <v>550</v>
      </c>
    </row>
    <row r="589" spans="2:11" ht="12.75">
      <c r="B589" s="103">
        <v>500</v>
      </c>
      <c r="C589" s="1" t="s">
        <v>307</v>
      </c>
      <c r="D589" s="1" t="s">
        <v>32</v>
      </c>
      <c r="E589" s="1" t="s">
        <v>50</v>
      </c>
      <c r="F589" s="29" t="s">
        <v>294</v>
      </c>
      <c r="G589" s="29" t="s">
        <v>138</v>
      </c>
      <c r="H589" s="6">
        <f t="shared" si="20"/>
        <v>-8400</v>
      </c>
      <c r="I589" s="24">
        <f t="shared" si="19"/>
        <v>0.9090909090909091</v>
      </c>
      <c r="K589" s="2">
        <v>550</v>
      </c>
    </row>
    <row r="590" spans="2:11" ht="12.75">
      <c r="B590" s="103">
        <v>700</v>
      </c>
      <c r="C590" s="1" t="s">
        <v>49</v>
      </c>
      <c r="D590" s="1" t="s">
        <v>32</v>
      </c>
      <c r="E590" s="1" t="s">
        <v>50</v>
      </c>
      <c r="F590" s="29" t="s">
        <v>294</v>
      </c>
      <c r="G590" s="29" t="s">
        <v>138</v>
      </c>
      <c r="H590" s="6">
        <f t="shared" si="20"/>
        <v>-9100</v>
      </c>
      <c r="I590" s="24">
        <f t="shared" si="19"/>
        <v>1.2727272727272727</v>
      </c>
      <c r="K590" s="2">
        <v>550</v>
      </c>
    </row>
    <row r="591" spans="2:11" ht="12.75">
      <c r="B591" s="103">
        <v>500</v>
      </c>
      <c r="C591" s="1" t="s">
        <v>308</v>
      </c>
      <c r="D591" s="1" t="s">
        <v>32</v>
      </c>
      <c r="E591" s="1" t="s">
        <v>50</v>
      </c>
      <c r="F591" s="29" t="s">
        <v>294</v>
      </c>
      <c r="G591" s="29" t="s">
        <v>138</v>
      </c>
      <c r="H591" s="6">
        <f t="shared" si="20"/>
        <v>-9600</v>
      </c>
      <c r="I591" s="24">
        <f t="shared" si="19"/>
        <v>0.9090909090909091</v>
      </c>
      <c r="K591" s="2">
        <v>550</v>
      </c>
    </row>
    <row r="592" spans="2:11" ht="12.75">
      <c r="B592" s="103">
        <v>500</v>
      </c>
      <c r="C592" s="1" t="s">
        <v>309</v>
      </c>
      <c r="D592" s="1" t="s">
        <v>32</v>
      </c>
      <c r="E592" s="1" t="s">
        <v>50</v>
      </c>
      <c r="F592" s="29" t="s">
        <v>294</v>
      </c>
      <c r="G592" s="29" t="s">
        <v>138</v>
      </c>
      <c r="H592" s="6">
        <f t="shared" si="20"/>
        <v>-10100</v>
      </c>
      <c r="I592" s="24">
        <f t="shared" si="19"/>
        <v>0.9090909090909091</v>
      </c>
      <c r="K592" s="2">
        <v>550</v>
      </c>
    </row>
    <row r="593" spans="2:11" ht="12.75">
      <c r="B593" s="103">
        <v>600</v>
      </c>
      <c r="C593" s="1" t="s">
        <v>49</v>
      </c>
      <c r="D593" s="1" t="s">
        <v>32</v>
      </c>
      <c r="E593" s="1" t="s">
        <v>50</v>
      </c>
      <c r="F593" s="29" t="s">
        <v>294</v>
      </c>
      <c r="G593" s="29" t="s">
        <v>138</v>
      </c>
      <c r="H593" s="6">
        <f t="shared" si="20"/>
        <v>-10700</v>
      </c>
      <c r="I593" s="24">
        <f t="shared" si="19"/>
        <v>1.0909090909090908</v>
      </c>
      <c r="K593" s="2">
        <v>550</v>
      </c>
    </row>
    <row r="594" spans="2:11" ht="12.75">
      <c r="B594" s="103">
        <v>900</v>
      </c>
      <c r="C594" s="1" t="s">
        <v>49</v>
      </c>
      <c r="D594" s="1" t="s">
        <v>32</v>
      </c>
      <c r="E594" s="1" t="s">
        <v>50</v>
      </c>
      <c r="F594" s="29" t="s">
        <v>294</v>
      </c>
      <c r="G594" s="29" t="s">
        <v>129</v>
      </c>
      <c r="H594" s="6">
        <f t="shared" si="20"/>
        <v>-11600</v>
      </c>
      <c r="I594" s="24">
        <f t="shared" si="19"/>
        <v>1.6363636363636365</v>
      </c>
      <c r="K594" s="2">
        <v>550</v>
      </c>
    </row>
    <row r="595" spans="2:11" ht="12.75">
      <c r="B595" s="103">
        <v>1200</v>
      </c>
      <c r="C595" s="1" t="s">
        <v>49</v>
      </c>
      <c r="D595" s="1" t="s">
        <v>32</v>
      </c>
      <c r="E595" s="1" t="s">
        <v>50</v>
      </c>
      <c r="F595" s="29" t="s">
        <v>294</v>
      </c>
      <c r="G595" s="29" t="s">
        <v>151</v>
      </c>
      <c r="H595" s="6">
        <f t="shared" si="20"/>
        <v>-12800</v>
      </c>
      <c r="I595" s="24">
        <f t="shared" si="19"/>
        <v>2.1818181818181817</v>
      </c>
      <c r="K595" s="2">
        <v>550</v>
      </c>
    </row>
    <row r="596" spans="2:11" ht="12.75">
      <c r="B596" s="103">
        <v>1000</v>
      </c>
      <c r="C596" s="1" t="s">
        <v>49</v>
      </c>
      <c r="D596" s="1" t="s">
        <v>32</v>
      </c>
      <c r="E596" s="1" t="s">
        <v>50</v>
      </c>
      <c r="F596" s="29" t="s">
        <v>294</v>
      </c>
      <c r="G596" s="29" t="s">
        <v>151</v>
      </c>
      <c r="H596" s="6">
        <f t="shared" si="20"/>
        <v>-13800</v>
      </c>
      <c r="I596" s="24">
        <f t="shared" si="19"/>
        <v>1.8181818181818181</v>
      </c>
      <c r="K596" s="2">
        <v>550</v>
      </c>
    </row>
    <row r="597" spans="2:11" ht="12.75">
      <c r="B597" s="103">
        <v>1500</v>
      </c>
      <c r="C597" s="1" t="s">
        <v>49</v>
      </c>
      <c r="D597" s="1" t="s">
        <v>32</v>
      </c>
      <c r="E597" s="1" t="s">
        <v>50</v>
      </c>
      <c r="F597" s="29" t="s">
        <v>294</v>
      </c>
      <c r="G597" s="29" t="s">
        <v>132</v>
      </c>
      <c r="H597" s="6">
        <f t="shared" si="20"/>
        <v>-15300</v>
      </c>
      <c r="I597" s="24">
        <f t="shared" si="19"/>
        <v>2.727272727272727</v>
      </c>
      <c r="K597" s="2">
        <v>550</v>
      </c>
    </row>
    <row r="598" spans="2:11" ht="12.75">
      <c r="B598" s="103">
        <v>700</v>
      </c>
      <c r="C598" s="1" t="s">
        <v>306</v>
      </c>
      <c r="D598" s="1" t="s">
        <v>32</v>
      </c>
      <c r="E598" s="1" t="s">
        <v>50</v>
      </c>
      <c r="F598" s="29" t="s">
        <v>294</v>
      </c>
      <c r="G598" s="29" t="s">
        <v>132</v>
      </c>
      <c r="H598" s="6">
        <f t="shared" si="20"/>
        <v>-16000</v>
      </c>
      <c r="I598" s="24">
        <f t="shared" si="19"/>
        <v>1.2727272727272727</v>
      </c>
      <c r="K598" s="2">
        <v>550</v>
      </c>
    </row>
    <row r="599" spans="2:11" ht="12.75">
      <c r="B599" s="103">
        <v>700</v>
      </c>
      <c r="C599" s="1" t="s">
        <v>310</v>
      </c>
      <c r="D599" s="1" t="s">
        <v>32</v>
      </c>
      <c r="E599" s="1" t="s">
        <v>50</v>
      </c>
      <c r="F599" s="29" t="s">
        <v>294</v>
      </c>
      <c r="G599" s="29" t="s">
        <v>132</v>
      </c>
      <c r="H599" s="6">
        <f t="shared" si="20"/>
        <v>-16700</v>
      </c>
      <c r="I599" s="24">
        <f t="shared" si="19"/>
        <v>1.2727272727272727</v>
      </c>
      <c r="K599" s="2">
        <v>550</v>
      </c>
    </row>
    <row r="600" spans="2:11" ht="12.75">
      <c r="B600" s="103">
        <v>600</v>
      </c>
      <c r="C600" s="1" t="s">
        <v>49</v>
      </c>
      <c r="D600" s="1" t="s">
        <v>32</v>
      </c>
      <c r="E600" s="1" t="s">
        <v>50</v>
      </c>
      <c r="F600" s="29" t="s">
        <v>294</v>
      </c>
      <c r="G600" s="29" t="s">
        <v>132</v>
      </c>
      <c r="H600" s="6">
        <f t="shared" si="20"/>
        <v>-17300</v>
      </c>
      <c r="I600" s="24">
        <f t="shared" si="19"/>
        <v>1.0909090909090908</v>
      </c>
      <c r="K600" s="2">
        <v>550</v>
      </c>
    </row>
    <row r="601" spans="2:11" ht="12.75">
      <c r="B601" s="103">
        <v>800</v>
      </c>
      <c r="C601" s="1" t="s">
        <v>311</v>
      </c>
      <c r="D601" s="1" t="s">
        <v>32</v>
      </c>
      <c r="E601" s="1" t="s">
        <v>50</v>
      </c>
      <c r="F601" s="29" t="s">
        <v>294</v>
      </c>
      <c r="G601" s="29" t="s">
        <v>132</v>
      </c>
      <c r="H601" s="6">
        <f t="shared" si="20"/>
        <v>-18100</v>
      </c>
      <c r="I601" s="24">
        <f t="shared" si="19"/>
        <v>1.4545454545454546</v>
      </c>
      <c r="K601" s="2">
        <v>550</v>
      </c>
    </row>
    <row r="602" spans="2:11" ht="12.75">
      <c r="B602" s="103">
        <v>1300</v>
      </c>
      <c r="C602" s="1" t="s">
        <v>49</v>
      </c>
      <c r="D602" s="1" t="s">
        <v>32</v>
      </c>
      <c r="E602" s="1" t="s">
        <v>50</v>
      </c>
      <c r="F602" s="29" t="s">
        <v>294</v>
      </c>
      <c r="G602" s="29" t="s">
        <v>135</v>
      </c>
      <c r="H602" s="6">
        <f t="shared" si="20"/>
        <v>-19400</v>
      </c>
      <c r="I602" s="24">
        <f t="shared" si="19"/>
        <v>2.3636363636363638</v>
      </c>
      <c r="K602" s="2">
        <v>550</v>
      </c>
    </row>
    <row r="603" spans="1:11" s="44" customFormat="1" ht="12.75">
      <c r="A603" s="13"/>
      <c r="B603" s="79">
        <f>SUM(B580:B602)</f>
        <v>19400</v>
      </c>
      <c r="C603" s="13"/>
      <c r="D603" s="13"/>
      <c r="E603" s="13" t="s">
        <v>50</v>
      </c>
      <c r="F603" s="20"/>
      <c r="G603" s="20"/>
      <c r="H603" s="40">
        <v>0</v>
      </c>
      <c r="I603" s="43">
        <f t="shared" si="19"/>
        <v>35.27272727272727</v>
      </c>
      <c r="K603" s="2">
        <v>550</v>
      </c>
    </row>
    <row r="604" spans="2:11" ht="12.75">
      <c r="B604" s="103"/>
      <c r="H604" s="6">
        <f t="shared" si="20"/>
        <v>0</v>
      </c>
      <c r="I604" s="24">
        <f t="shared" si="19"/>
        <v>0</v>
      </c>
      <c r="K604" s="2">
        <v>550</v>
      </c>
    </row>
    <row r="605" spans="2:11" ht="12.75">
      <c r="B605" s="103"/>
      <c r="H605" s="6">
        <f t="shared" si="20"/>
        <v>0</v>
      </c>
      <c r="I605" s="24">
        <f t="shared" si="19"/>
        <v>0</v>
      </c>
      <c r="K605" s="2">
        <v>550</v>
      </c>
    </row>
    <row r="606" spans="2:11" ht="12.75">
      <c r="B606" s="103"/>
      <c r="H606" s="6">
        <f t="shared" si="20"/>
        <v>0</v>
      </c>
      <c r="I606" s="24">
        <f t="shared" si="19"/>
        <v>0</v>
      </c>
      <c r="K606" s="2">
        <v>550</v>
      </c>
    </row>
    <row r="607" spans="2:11" ht="12.75">
      <c r="B607" s="103">
        <v>10000</v>
      </c>
      <c r="C607" s="1" t="s">
        <v>312</v>
      </c>
      <c r="D607" s="1" t="s">
        <v>32</v>
      </c>
      <c r="E607" s="1" t="s">
        <v>43</v>
      </c>
      <c r="F607" s="29" t="s">
        <v>313</v>
      </c>
      <c r="G607" s="29" t="s">
        <v>314</v>
      </c>
      <c r="H607" s="6">
        <f t="shared" si="20"/>
        <v>-10000</v>
      </c>
      <c r="I607" s="24">
        <f t="shared" si="19"/>
        <v>18.181818181818183</v>
      </c>
      <c r="K607" s="2">
        <v>550</v>
      </c>
    </row>
    <row r="608" spans="2:11" ht="12.75">
      <c r="B608" s="103">
        <v>12000</v>
      </c>
      <c r="C608" s="1" t="s">
        <v>315</v>
      </c>
      <c r="D608" s="1" t="s">
        <v>32</v>
      </c>
      <c r="E608" s="1" t="s">
        <v>43</v>
      </c>
      <c r="F608" s="29" t="s">
        <v>316</v>
      </c>
      <c r="G608" s="29" t="s">
        <v>317</v>
      </c>
      <c r="H608" s="6">
        <f t="shared" si="20"/>
        <v>-22000</v>
      </c>
      <c r="I608" s="24">
        <f aca="true" t="shared" si="21" ref="I608:I671">+B608/K608</f>
        <v>21.818181818181817</v>
      </c>
      <c r="K608" s="2">
        <v>550</v>
      </c>
    </row>
    <row r="609" spans="2:11" ht="12.75">
      <c r="B609" s="103">
        <v>5000</v>
      </c>
      <c r="C609" s="1" t="s">
        <v>52</v>
      </c>
      <c r="D609" s="1" t="s">
        <v>32</v>
      </c>
      <c r="E609" s="1" t="s">
        <v>43</v>
      </c>
      <c r="F609" s="29" t="s">
        <v>318</v>
      </c>
      <c r="G609" s="29" t="s">
        <v>132</v>
      </c>
      <c r="H609" s="6">
        <f>H608-B609</f>
        <v>-27000</v>
      </c>
      <c r="I609" s="24">
        <f t="shared" si="21"/>
        <v>9.090909090909092</v>
      </c>
      <c r="K609" s="2">
        <v>550</v>
      </c>
    </row>
    <row r="610" spans="1:11" s="44" customFormat="1" ht="12.75">
      <c r="A610" s="13"/>
      <c r="B610" s="79">
        <f>SUM(B607:B609)</f>
        <v>27000</v>
      </c>
      <c r="C610" s="13" t="s">
        <v>52</v>
      </c>
      <c r="D610" s="13"/>
      <c r="E610" s="13"/>
      <c r="F610" s="20"/>
      <c r="G610" s="20"/>
      <c r="H610" s="40">
        <v>0</v>
      </c>
      <c r="I610" s="43">
        <f t="shared" si="21"/>
        <v>49.09090909090909</v>
      </c>
      <c r="K610" s="2">
        <v>550</v>
      </c>
    </row>
    <row r="611" spans="2:11" ht="12.75">
      <c r="B611" s="103"/>
      <c r="H611" s="6">
        <f aca="true" t="shared" si="22" ref="H611:H621">H610-B611</f>
        <v>0</v>
      </c>
      <c r="I611" s="24">
        <f t="shared" si="21"/>
        <v>0</v>
      </c>
      <c r="K611" s="2">
        <v>550</v>
      </c>
    </row>
    <row r="612" spans="2:11" ht="12.75">
      <c r="B612" s="103"/>
      <c r="H612" s="6">
        <f t="shared" si="22"/>
        <v>0</v>
      </c>
      <c r="I612" s="24">
        <f t="shared" si="21"/>
        <v>0</v>
      </c>
      <c r="K612" s="2">
        <v>550</v>
      </c>
    </row>
    <row r="613" spans="2:11" ht="12.75">
      <c r="B613" s="103"/>
      <c r="H613" s="6">
        <f t="shared" si="22"/>
        <v>0</v>
      </c>
      <c r="I613" s="24">
        <f t="shared" si="21"/>
        <v>0</v>
      </c>
      <c r="K613" s="2">
        <v>550</v>
      </c>
    </row>
    <row r="614" spans="2:11" ht="12.75">
      <c r="B614" s="103">
        <v>2000</v>
      </c>
      <c r="C614" s="1" t="s">
        <v>57</v>
      </c>
      <c r="D614" s="1" t="s">
        <v>32</v>
      </c>
      <c r="E614" s="1" t="s">
        <v>43</v>
      </c>
      <c r="F614" s="29" t="s">
        <v>294</v>
      </c>
      <c r="G614" s="29" t="s">
        <v>124</v>
      </c>
      <c r="H614" s="6">
        <f t="shared" si="22"/>
        <v>-2000</v>
      </c>
      <c r="I614" s="24">
        <f t="shared" si="21"/>
        <v>3.6363636363636362</v>
      </c>
      <c r="K614" s="2">
        <v>550</v>
      </c>
    </row>
    <row r="615" spans="2:11" ht="12.75">
      <c r="B615" s="103">
        <v>2000</v>
      </c>
      <c r="C615" s="1" t="s">
        <v>57</v>
      </c>
      <c r="D615" s="1" t="s">
        <v>32</v>
      </c>
      <c r="E615" s="1" t="s">
        <v>43</v>
      </c>
      <c r="F615" s="29" t="s">
        <v>294</v>
      </c>
      <c r="G615" s="29" t="s">
        <v>127</v>
      </c>
      <c r="H615" s="6">
        <f t="shared" si="22"/>
        <v>-4000</v>
      </c>
      <c r="I615" s="24">
        <f t="shared" si="21"/>
        <v>3.6363636363636362</v>
      </c>
      <c r="K615" s="2">
        <v>550</v>
      </c>
    </row>
    <row r="616" spans="2:11" ht="12.75">
      <c r="B616" s="271">
        <v>2000</v>
      </c>
      <c r="C616" s="1" t="s">
        <v>57</v>
      </c>
      <c r="D616" s="1" t="s">
        <v>32</v>
      </c>
      <c r="E616" s="1" t="s">
        <v>43</v>
      </c>
      <c r="F616" s="29" t="s">
        <v>294</v>
      </c>
      <c r="G616" s="29" t="s">
        <v>148</v>
      </c>
      <c r="H616" s="6">
        <f t="shared" si="22"/>
        <v>-6000</v>
      </c>
      <c r="I616" s="24">
        <f t="shared" si="21"/>
        <v>3.6363636363636362</v>
      </c>
      <c r="K616" s="2">
        <v>550</v>
      </c>
    </row>
    <row r="617" spans="2:11" ht="12.75">
      <c r="B617" s="103">
        <v>2000</v>
      </c>
      <c r="C617" s="1" t="s">
        <v>57</v>
      </c>
      <c r="D617" s="1" t="s">
        <v>32</v>
      </c>
      <c r="E617" s="1" t="s">
        <v>43</v>
      </c>
      <c r="F617" s="29" t="s">
        <v>294</v>
      </c>
      <c r="G617" s="29" t="s">
        <v>138</v>
      </c>
      <c r="H617" s="6">
        <f t="shared" si="22"/>
        <v>-8000</v>
      </c>
      <c r="I617" s="24">
        <f t="shared" si="21"/>
        <v>3.6363636363636362</v>
      </c>
      <c r="K617" s="2">
        <v>550</v>
      </c>
    </row>
    <row r="618" spans="2:11" ht="12.75">
      <c r="B618" s="103">
        <v>2000</v>
      </c>
      <c r="C618" s="1" t="s">
        <v>57</v>
      </c>
      <c r="D618" s="1" t="s">
        <v>32</v>
      </c>
      <c r="E618" s="1" t="s">
        <v>43</v>
      </c>
      <c r="F618" s="29" t="s">
        <v>294</v>
      </c>
      <c r="G618" s="29" t="s">
        <v>129</v>
      </c>
      <c r="H618" s="6">
        <f t="shared" si="22"/>
        <v>-10000</v>
      </c>
      <c r="I618" s="24">
        <f t="shared" si="21"/>
        <v>3.6363636363636362</v>
      </c>
      <c r="K618" s="2">
        <v>550</v>
      </c>
    </row>
    <row r="619" spans="2:11" ht="12.75">
      <c r="B619" s="103">
        <v>2000</v>
      </c>
      <c r="C619" s="1" t="s">
        <v>57</v>
      </c>
      <c r="D619" s="1" t="s">
        <v>32</v>
      </c>
      <c r="E619" s="1" t="s">
        <v>43</v>
      </c>
      <c r="F619" s="29" t="s">
        <v>294</v>
      </c>
      <c r="G619" s="29" t="s">
        <v>151</v>
      </c>
      <c r="H619" s="6">
        <f t="shared" si="22"/>
        <v>-12000</v>
      </c>
      <c r="I619" s="24">
        <f t="shared" si="21"/>
        <v>3.6363636363636362</v>
      </c>
      <c r="K619" s="2">
        <v>550</v>
      </c>
    </row>
    <row r="620" spans="2:11" ht="12.75">
      <c r="B620" s="103">
        <v>2000</v>
      </c>
      <c r="C620" s="1" t="s">
        <v>57</v>
      </c>
      <c r="D620" s="1" t="s">
        <v>32</v>
      </c>
      <c r="E620" s="1" t="s">
        <v>43</v>
      </c>
      <c r="F620" s="29" t="s">
        <v>294</v>
      </c>
      <c r="G620" s="29" t="s">
        <v>132</v>
      </c>
      <c r="H620" s="6">
        <f t="shared" si="22"/>
        <v>-14000</v>
      </c>
      <c r="I620" s="24">
        <f t="shared" si="21"/>
        <v>3.6363636363636362</v>
      </c>
      <c r="K620" s="2">
        <v>550</v>
      </c>
    </row>
    <row r="621" spans="2:11" ht="12.75">
      <c r="B621" s="103">
        <v>2000</v>
      </c>
      <c r="C621" s="1" t="s">
        <v>57</v>
      </c>
      <c r="D621" s="1" t="s">
        <v>32</v>
      </c>
      <c r="E621" s="1" t="s">
        <v>43</v>
      </c>
      <c r="F621" s="29" t="s">
        <v>294</v>
      </c>
      <c r="G621" s="29" t="s">
        <v>135</v>
      </c>
      <c r="H621" s="6">
        <f t="shared" si="22"/>
        <v>-16000</v>
      </c>
      <c r="I621" s="24">
        <f t="shared" si="21"/>
        <v>3.6363636363636362</v>
      </c>
      <c r="K621" s="2">
        <v>550</v>
      </c>
    </row>
    <row r="622" spans="1:11" s="44" customFormat="1" ht="12.75">
      <c r="A622" s="13"/>
      <c r="B622" s="79">
        <f>SUM(B614:B621)</f>
        <v>16000</v>
      </c>
      <c r="C622" s="13" t="s">
        <v>57</v>
      </c>
      <c r="D622" s="13"/>
      <c r="E622" s="13"/>
      <c r="F622" s="20"/>
      <c r="G622" s="20"/>
      <c r="H622" s="40">
        <v>0</v>
      </c>
      <c r="I622" s="43">
        <f t="shared" si="21"/>
        <v>29.09090909090909</v>
      </c>
      <c r="K622" s="2">
        <v>550</v>
      </c>
    </row>
    <row r="623" spans="2:11" ht="12.75">
      <c r="B623" s="103"/>
      <c r="H623" s="6">
        <f>H622-B623</f>
        <v>0</v>
      </c>
      <c r="I623" s="24">
        <f t="shared" si="21"/>
        <v>0</v>
      </c>
      <c r="K623" s="2">
        <v>550</v>
      </c>
    </row>
    <row r="624" spans="2:11" ht="12.75">
      <c r="B624" s="103"/>
      <c r="H624" s="6">
        <f>H623-B624</f>
        <v>0</v>
      </c>
      <c r="I624" s="24">
        <f t="shared" si="21"/>
        <v>0</v>
      </c>
      <c r="K624" s="2">
        <v>550</v>
      </c>
    </row>
    <row r="625" spans="2:11" ht="12.75">
      <c r="B625" s="103"/>
      <c r="H625" s="6">
        <f>H624-B625</f>
        <v>0</v>
      </c>
      <c r="I625" s="24">
        <f t="shared" si="21"/>
        <v>0</v>
      </c>
      <c r="K625" s="2">
        <v>550</v>
      </c>
    </row>
    <row r="626" spans="2:11" ht="12.75">
      <c r="B626" s="103">
        <v>1550</v>
      </c>
      <c r="C626" s="1" t="s">
        <v>319</v>
      </c>
      <c r="D626" s="1" t="s">
        <v>32</v>
      </c>
      <c r="E626" s="1" t="s">
        <v>225</v>
      </c>
      <c r="F626" s="29" t="s">
        <v>294</v>
      </c>
      <c r="G626" s="29" t="s">
        <v>127</v>
      </c>
      <c r="H626" s="6">
        <f>H625-B626</f>
        <v>-1550</v>
      </c>
      <c r="I626" s="24">
        <f t="shared" si="21"/>
        <v>2.8181818181818183</v>
      </c>
      <c r="K626" s="2">
        <v>550</v>
      </c>
    </row>
    <row r="627" spans="1:11" s="44" customFormat="1" ht="12.75">
      <c r="A627" s="13"/>
      <c r="B627" s="79">
        <v>1550</v>
      </c>
      <c r="C627" s="13"/>
      <c r="D627" s="13"/>
      <c r="E627" s="13" t="s">
        <v>225</v>
      </c>
      <c r="F627" s="20"/>
      <c r="G627" s="20"/>
      <c r="H627" s="40">
        <v>0</v>
      </c>
      <c r="I627" s="43">
        <f t="shared" si="21"/>
        <v>2.8181818181818183</v>
      </c>
      <c r="K627" s="2">
        <v>550</v>
      </c>
    </row>
    <row r="628" spans="2:11" ht="12.75">
      <c r="B628" s="103"/>
      <c r="H628" s="6">
        <f aca="true" t="shared" si="23" ref="H628:H690">H627-B628</f>
        <v>0</v>
      </c>
      <c r="I628" s="24">
        <f t="shared" si="21"/>
        <v>0</v>
      </c>
      <c r="K628" s="2">
        <v>550</v>
      </c>
    </row>
    <row r="629" spans="2:11" ht="12.75">
      <c r="B629" s="103"/>
      <c r="H629" s="6">
        <f t="shared" si="23"/>
        <v>0</v>
      </c>
      <c r="I629" s="24">
        <f t="shared" si="21"/>
        <v>0</v>
      </c>
      <c r="K629" s="2">
        <v>550</v>
      </c>
    </row>
    <row r="630" spans="2:11" ht="12.75">
      <c r="B630" s="103"/>
      <c r="H630" s="6">
        <f t="shared" si="23"/>
        <v>0</v>
      </c>
      <c r="I630" s="24">
        <f t="shared" si="21"/>
        <v>0</v>
      </c>
      <c r="K630" s="2">
        <v>550</v>
      </c>
    </row>
    <row r="631" spans="2:11" ht="12.75">
      <c r="B631" s="103"/>
      <c r="H631" s="6">
        <f t="shared" si="23"/>
        <v>0</v>
      </c>
      <c r="I631" s="24">
        <f t="shared" si="21"/>
        <v>0</v>
      </c>
      <c r="K631" s="2">
        <v>550</v>
      </c>
    </row>
    <row r="632" spans="2:11" ht="12.75">
      <c r="B632" s="103"/>
      <c r="H632" s="6">
        <f t="shared" si="23"/>
        <v>0</v>
      </c>
      <c r="I632" s="24">
        <f t="shared" si="21"/>
        <v>0</v>
      </c>
      <c r="K632" s="2">
        <v>550</v>
      </c>
    </row>
    <row r="633" spans="1:11" s="44" customFormat="1" ht="12.75">
      <c r="A633" s="13"/>
      <c r="B633" s="58">
        <f>+B647+B656+B666+B675+B686+B691</f>
        <v>114050</v>
      </c>
      <c r="C633" s="41" t="s">
        <v>320</v>
      </c>
      <c r="D633" s="42" t="s">
        <v>321</v>
      </c>
      <c r="E633" s="41" t="s">
        <v>322</v>
      </c>
      <c r="F633" s="20"/>
      <c r="G633" s="20"/>
      <c r="H633" s="40">
        <f t="shared" si="23"/>
        <v>-114050</v>
      </c>
      <c r="I633" s="43">
        <f t="shared" si="21"/>
        <v>207.36363636363637</v>
      </c>
      <c r="K633" s="2">
        <v>550</v>
      </c>
    </row>
    <row r="634" spans="2:11" ht="12.75">
      <c r="B634" s="103"/>
      <c r="H634" s="6">
        <v>0</v>
      </c>
      <c r="I634" s="24">
        <f t="shared" si="21"/>
        <v>0</v>
      </c>
      <c r="K634" s="2">
        <v>550</v>
      </c>
    </row>
    <row r="635" spans="2:11" ht="12.75">
      <c r="B635" s="103"/>
      <c r="H635" s="6">
        <f t="shared" si="23"/>
        <v>0</v>
      </c>
      <c r="I635" s="24">
        <f t="shared" si="21"/>
        <v>0</v>
      </c>
      <c r="K635" s="2">
        <v>550</v>
      </c>
    </row>
    <row r="636" spans="2:11" ht="12.75">
      <c r="B636" s="103">
        <v>2000</v>
      </c>
      <c r="C636" s="47" t="s">
        <v>0</v>
      </c>
      <c r="D636" s="1" t="s">
        <v>32</v>
      </c>
      <c r="E636" s="1" t="s">
        <v>164</v>
      </c>
      <c r="F636" s="65" t="s">
        <v>323</v>
      </c>
      <c r="G636" s="29" t="s">
        <v>85</v>
      </c>
      <c r="H636" s="6">
        <f t="shared" si="23"/>
        <v>-2000</v>
      </c>
      <c r="I636" s="24">
        <f t="shared" si="21"/>
        <v>3.6363636363636362</v>
      </c>
      <c r="K636" s="2">
        <v>550</v>
      </c>
    </row>
    <row r="637" spans="2:11" ht="12.75">
      <c r="B637" s="103">
        <v>5000</v>
      </c>
      <c r="C637" s="47" t="s">
        <v>0</v>
      </c>
      <c r="D637" s="1" t="s">
        <v>32</v>
      </c>
      <c r="E637" s="1" t="s">
        <v>74</v>
      </c>
      <c r="F637" s="65" t="s">
        <v>324</v>
      </c>
      <c r="G637" s="29" t="s">
        <v>85</v>
      </c>
      <c r="H637" s="6">
        <f t="shared" si="23"/>
        <v>-7000</v>
      </c>
      <c r="I637" s="24">
        <f t="shared" si="21"/>
        <v>9.090909090909092</v>
      </c>
      <c r="K637" s="2">
        <v>550</v>
      </c>
    </row>
    <row r="638" spans="2:11" ht="12.75">
      <c r="B638" s="103">
        <v>4000</v>
      </c>
      <c r="C638" s="47" t="s">
        <v>0</v>
      </c>
      <c r="D638" s="1" t="s">
        <v>32</v>
      </c>
      <c r="E638" s="1" t="s">
        <v>164</v>
      </c>
      <c r="F638" s="56" t="s">
        <v>325</v>
      </c>
      <c r="G638" s="29" t="s">
        <v>244</v>
      </c>
      <c r="H638" s="6">
        <f t="shared" si="23"/>
        <v>-11000</v>
      </c>
      <c r="I638" s="24">
        <f t="shared" si="21"/>
        <v>7.2727272727272725</v>
      </c>
      <c r="K638" s="2">
        <v>550</v>
      </c>
    </row>
    <row r="639" spans="2:11" ht="12.75">
      <c r="B639" s="103">
        <v>2500</v>
      </c>
      <c r="C639" s="47" t="s">
        <v>0</v>
      </c>
      <c r="D639" s="1" t="s">
        <v>32</v>
      </c>
      <c r="E639" s="1" t="s">
        <v>74</v>
      </c>
      <c r="F639" s="56" t="s">
        <v>326</v>
      </c>
      <c r="G639" s="29" t="s">
        <v>244</v>
      </c>
      <c r="H639" s="6">
        <f t="shared" si="23"/>
        <v>-13500</v>
      </c>
      <c r="I639" s="24">
        <f t="shared" si="21"/>
        <v>4.545454545454546</v>
      </c>
      <c r="K639" s="2">
        <v>550</v>
      </c>
    </row>
    <row r="640" spans="2:11" ht="12.75">
      <c r="B640" s="103">
        <v>2500</v>
      </c>
      <c r="C640" s="47" t="s">
        <v>0</v>
      </c>
      <c r="D640" s="1" t="s">
        <v>32</v>
      </c>
      <c r="E640" s="1" t="s">
        <v>74</v>
      </c>
      <c r="F640" s="56" t="s">
        <v>327</v>
      </c>
      <c r="G640" s="29" t="s">
        <v>248</v>
      </c>
      <c r="H640" s="6">
        <f t="shared" si="23"/>
        <v>-16000</v>
      </c>
      <c r="I640" s="24">
        <f t="shared" si="21"/>
        <v>4.545454545454546</v>
      </c>
      <c r="K640" s="2">
        <v>550</v>
      </c>
    </row>
    <row r="641" spans="2:11" ht="12.75">
      <c r="B641" s="103">
        <v>2500</v>
      </c>
      <c r="C641" s="47" t="s">
        <v>0</v>
      </c>
      <c r="D641" s="1" t="s">
        <v>32</v>
      </c>
      <c r="E641" s="1" t="s">
        <v>74</v>
      </c>
      <c r="F641" s="56" t="s">
        <v>328</v>
      </c>
      <c r="G641" s="29" t="s">
        <v>248</v>
      </c>
      <c r="H641" s="6">
        <f t="shared" si="23"/>
        <v>-18500</v>
      </c>
      <c r="I641" s="24">
        <f t="shared" si="21"/>
        <v>4.545454545454546</v>
      </c>
      <c r="K641" s="2">
        <v>550</v>
      </c>
    </row>
    <row r="642" spans="2:11" ht="12.75">
      <c r="B642" s="103">
        <v>10000</v>
      </c>
      <c r="C642" s="47" t="s">
        <v>0</v>
      </c>
      <c r="D642" s="1" t="s">
        <v>32</v>
      </c>
      <c r="E642" s="1" t="s">
        <v>74</v>
      </c>
      <c r="F642" s="56" t="s">
        <v>329</v>
      </c>
      <c r="G642" s="29" t="s">
        <v>234</v>
      </c>
      <c r="H642" s="6">
        <f t="shared" si="23"/>
        <v>-28500</v>
      </c>
      <c r="I642" s="24">
        <f t="shared" si="21"/>
        <v>18.181818181818183</v>
      </c>
      <c r="K642" s="2">
        <v>550</v>
      </c>
    </row>
    <row r="643" spans="2:11" ht="12.75">
      <c r="B643" s="103">
        <v>10000</v>
      </c>
      <c r="C643" s="47" t="s">
        <v>0</v>
      </c>
      <c r="D643" s="1" t="s">
        <v>32</v>
      </c>
      <c r="E643" s="1" t="s">
        <v>74</v>
      </c>
      <c r="F643" s="56" t="s">
        <v>330</v>
      </c>
      <c r="G643" s="29" t="s">
        <v>236</v>
      </c>
      <c r="H643" s="6">
        <f t="shared" si="23"/>
        <v>-38500</v>
      </c>
      <c r="I643" s="24">
        <f t="shared" si="21"/>
        <v>18.181818181818183</v>
      </c>
      <c r="K643" s="2">
        <v>550</v>
      </c>
    </row>
    <row r="644" spans="2:11" ht="12.75">
      <c r="B644" s="103">
        <v>5000</v>
      </c>
      <c r="C644" s="47" t="s">
        <v>0</v>
      </c>
      <c r="D644" s="1" t="s">
        <v>32</v>
      </c>
      <c r="E644" s="1" t="s">
        <v>74</v>
      </c>
      <c r="F644" s="56" t="s">
        <v>331</v>
      </c>
      <c r="G644" s="29" t="s">
        <v>238</v>
      </c>
      <c r="H644" s="6">
        <f t="shared" si="23"/>
        <v>-43500</v>
      </c>
      <c r="I644" s="24">
        <f t="shared" si="21"/>
        <v>9.090909090909092</v>
      </c>
      <c r="K644" s="2">
        <v>550</v>
      </c>
    </row>
    <row r="645" spans="2:11" ht="12.75">
      <c r="B645" s="103">
        <v>7500</v>
      </c>
      <c r="C645" s="47" t="s">
        <v>0</v>
      </c>
      <c r="D645" s="1" t="s">
        <v>32</v>
      </c>
      <c r="E645" s="1" t="s">
        <v>74</v>
      </c>
      <c r="F645" s="56" t="s">
        <v>332</v>
      </c>
      <c r="G645" s="29" t="s">
        <v>240</v>
      </c>
      <c r="H645" s="6">
        <f t="shared" si="23"/>
        <v>-51000</v>
      </c>
      <c r="I645" s="24">
        <f t="shared" si="21"/>
        <v>13.636363636363637</v>
      </c>
      <c r="K645" s="2">
        <v>550</v>
      </c>
    </row>
    <row r="646" spans="2:11" ht="12.75">
      <c r="B646" s="103">
        <v>1000</v>
      </c>
      <c r="C646" s="1" t="s">
        <v>0</v>
      </c>
      <c r="D646" s="1" t="s">
        <v>89</v>
      </c>
      <c r="E646" s="1" t="s">
        <v>90</v>
      </c>
      <c r="F646" s="29" t="s">
        <v>333</v>
      </c>
      <c r="G646" s="29" t="s">
        <v>248</v>
      </c>
      <c r="H646" s="6">
        <f t="shared" si="23"/>
        <v>-52000</v>
      </c>
      <c r="I646" s="24">
        <f t="shared" si="21"/>
        <v>1.8181818181818181</v>
      </c>
      <c r="K646" s="2">
        <v>550</v>
      </c>
    </row>
    <row r="647" spans="1:11" s="44" customFormat="1" ht="12.75">
      <c r="A647" s="13"/>
      <c r="B647" s="79">
        <f>SUM(B636:B646)</f>
        <v>52000</v>
      </c>
      <c r="C647" s="13" t="s">
        <v>0</v>
      </c>
      <c r="D647" s="13"/>
      <c r="E647" s="13"/>
      <c r="F647" s="20"/>
      <c r="G647" s="20"/>
      <c r="H647" s="40">
        <v>0</v>
      </c>
      <c r="I647" s="43">
        <f t="shared" si="21"/>
        <v>94.54545454545455</v>
      </c>
      <c r="K647" s="2">
        <v>550</v>
      </c>
    </row>
    <row r="648" spans="2:11" ht="12.75">
      <c r="B648" s="103"/>
      <c r="H648" s="6">
        <f t="shared" si="23"/>
        <v>0</v>
      </c>
      <c r="I648" s="24">
        <f t="shared" si="21"/>
        <v>0</v>
      </c>
      <c r="K648" s="2">
        <v>550</v>
      </c>
    </row>
    <row r="649" spans="2:11" ht="12.75">
      <c r="B649" s="103"/>
      <c r="H649" s="6">
        <f t="shared" si="23"/>
        <v>0</v>
      </c>
      <c r="I649" s="24">
        <f t="shared" si="21"/>
        <v>0</v>
      </c>
      <c r="K649" s="2">
        <v>550</v>
      </c>
    </row>
    <row r="650" spans="2:11" ht="12.75">
      <c r="B650" s="103"/>
      <c r="H650" s="6">
        <f t="shared" si="23"/>
        <v>0</v>
      </c>
      <c r="I650" s="24">
        <f t="shared" si="21"/>
        <v>0</v>
      </c>
      <c r="K650" s="2">
        <v>550</v>
      </c>
    </row>
    <row r="651" spans="2:11" ht="12.75">
      <c r="B651" s="103"/>
      <c r="H651" s="6">
        <f t="shared" si="23"/>
        <v>0</v>
      </c>
      <c r="I651" s="24">
        <f t="shared" si="21"/>
        <v>0</v>
      </c>
      <c r="K651" s="2">
        <v>550</v>
      </c>
    </row>
    <row r="652" spans="2:11" ht="12.75">
      <c r="B652" s="103">
        <v>2000</v>
      </c>
      <c r="C652" s="1" t="s">
        <v>143</v>
      </c>
      <c r="D652" s="1" t="s">
        <v>89</v>
      </c>
      <c r="E652" s="1" t="s">
        <v>103</v>
      </c>
      <c r="F652" s="29" t="s">
        <v>334</v>
      </c>
      <c r="G652" s="29" t="s">
        <v>244</v>
      </c>
      <c r="H652" s="6">
        <f t="shared" si="23"/>
        <v>-2000</v>
      </c>
      <c r="I652" s="24">
        <f t="shared" si="21"/>
        <v>3.6363636363636362</v>
      </c>
      <c r="K652" s="2">
        <v>550</v>
      </c>
    </row>
    <row r="653" spans="2:11" ht="12.75">
      <c r="B653" s="103">
        <v>1500</v>
      </c>
      <c r="C653" s="1" t="s">
        <v>335</v>
      </c>
      <c r="D653" s="1" t="s">
        <v>89</v>
      </c>
      <c r="E653" s="1" t="s">
        <v>103</v>
      </c>
      <c r="F653" s="29" t="s">
        <v>333</v>
      </c>
      <c r="G653" s="29" t="s">
        <v>244</v>
      </c>
      <c r="H653" s="6">
        <f t="shared" si="23"/>
        <v>-3500</v>
      </c>
      <c r="I653" s="24">
        <f t="shared" si="21"/>
        <v>2.727272727272727</v>
      </c>
      <c r="K653" s="2">
        <v>550</v>
      </c>
    </row>
    <row r="654" spans="2:11" ht="12.75">
      <c r="B654" s="103">
        <v>1500</v>
      </c>
      <c r="C654" s="1" t="s">
        <v>265</v>
      </c>
      <c r="D654" s="1" t="s">
        <v>89</v>
      </c>
      <c r="E654" s="1" t="s">
        <v>103</v>
      </c>
      <c r="F654" s="29" t="s">
        <v>333</v>
      </c>
      <c r="G654" s="29" t="s">
        <v>234</v>
      </c>
      <c r="H654" s="6">
        <f t="shared" si="23"/>
        <v>-5000</v>
      </c>
      <c r="I654" s="24">
        <f t="shared" si="21"/>
        <v>2.727272727272727</v>
      </c>
      <c r="K654" s="2">
        <v>550</v>
      </c>
    </row>
    <row r="655" spans="2:11" ht="12.75">
      <c r="B655" s="103">
        <v>2500</v>
      </c>
      <c r="C655" s="1" t="s">
        <v>107</v>
      </c>
      <c r="D655" s="1" t="s">
        <v>89</v>
      </c>
      <c r="E655" s="1" t="s">
        <v>103</v>
      </c>
      <c r="F655" s="29" t="s">
        <v>336</v>
      </c>
      <c r="G655" s="29" t="s">
        <v>240</v>
      </c>
      <c r="H655" s="6">
        <f t="shared" si="23"/>
        <v>-7500</v>
      </c>
      <c r="I655" s="24">
        <f t="shared" si="21"/>
        <v>4.545454545454546</v>
      </c>
      <c r="K655" s="2">
        <v>550</v>
      </c>
    </row>
    <row r="656" spans="1:11" s="44" customFormat="1" ht="12.75">
      <c r="A656" s="13"/>
      <c r="B656" s="79">
        <f>SUM(B652:B655)</f>
        <v>7500</v>
      </c>
      <c r="C656" s="13" t="s">
        <v>48</v>
      </c>
      <c r="D656" s="13"/>
      <c r="E656" s="13"/>
      <c r="F656" s="20"/>
      <c r="G656" s="20"/>
      <c r="H656" s="40">
        <v>0</v>
      </c>
      <c r="I656" s="43">
        <f t="shared" si="21"/>
        <v>13.636363636363637</v>
      </c>
      <c r="K656" s="2">
        <v>550</v>
      </c>
    </row>
    <row r="657" spans="2:11" ht="12.75">
      <c r="B657" s="103"/>
      <c r="H657" s="6">
        <f t="shared" si="23"/>
        <v>0</v>
      </c>
      <c r="I657" s="24">
        <f t="shared" si="21"/>
        <v>0</v>
      </c>
      <c r="K657" s="2">
        <v>550</v>
      </c>
    </row>
    <row r="658" spans="2:11" ht="12.75">
      <c r="B658" s="103"/>
      <c r="H658" s="6">
        <f t="shared" si="23"/>
        <v>0</v>
      </c>
      <c r="I658" s="24">
        <f t="shared" si="21"/>
        <v>0</v>
      </c>
      <c r="K658" s="2">
        <v>550</v>
      </c>
    </row>
    <row r="659" spans="2:11" ht="12.75">
      <c r="B659" s="103"/>
      <c r="H659" s="6">
        <f t="shared" si="23"/>
        <v>0</v>
      </c>
      <c r="I659" s="24">
        <f t="shared" si="21"/>
        <v>0</v>
      </c>
      <c r="K659" s="2">
        <v>550</v>
      </c>
    </row>
    <row r="660" spans="2:11" ht="12.75">
      <c r="B660" s="103">
        <v>800</v>
      </c>
      <c r="C660" s="1" t="s">
        <v>49</v>
      </c>
      <c r="D660" s="1" t="s">
        <v>89</v>
      </c>
      <c r="E660" s="1" t="s">
        <v>50</v>
      </c>
      <c r="F660" s="29" t="s">
        <v>333</v>
      </c>
      <c r="G660" s="29" t="s">
        <v>85</v>
      </c>
      <c r="H660" s="6">
        <f t="shared" si="23"/>
        <v>-800</v>
      </c>
      <c r="I660" s="24">
        <f t="shared" si="21"/>
        <v>1.4545454545454546</v>
      </c>
      <c r="K660" s="2">
        <v>550</v>
      </c>
    </row>
    <row r="661" spans="2:11" ht="12.75">
      <c r="B661" s="103">
        <v>1500</v>
      </c>
      <c r="C661" s="1" t="s">
        <v>49</v>
      </c>
      <c r="D661" s="1" t="s">
        <v>89</v>
      </c>
      <c r="E661" s="1" t="s">
        <v>50</v>
      </c>
      <c r="F661" s="29" t="s">
        <v>333</v>
      </c>
      <c r="G661" s="29" t="s">
        <v>244</v>
      </c>
      <c r="H661" s="6">
        <f t="shared" si="23"/>
        <v>-2300</v>
      </c>
      <c r="I661" s="24">
        <f t="shared" si="21"/>
        <v>2.727272727272727</v>
      </c>
      <c r="K661" s="2">
        <v>550</v>
      </c>
    </row>
    <row r="662" spans="2:11" ht="12.75">
      <c r="B662" s="103">
        <v>2000</v>
      </c>
      <c r="C662" s="1" t="s">
        <v>49</v>
      </c>
      <c r="D662" s="1" t="s">
        <v>89</v>
      </c>
      <c r="E662" s="1" t="s">
        <v>50</v>
      </c>
      <c r="F662" s="29" t="s">
        <v>333</v>
      </c>
      <c r="G662" s="29" t="s">
        <v>234</v>
      </c>
      <c r="H662" s="6">
        <f t="shared" si="23"/>
        <v>-4300</v>
      </c>
      <c r="I662" s="24">
        <f t="shared" si="21"/>
        <v>3.6363636363636362</v>
      </c>
      <c r="K662" s="2">
        <v>550</v>
      </c>
    </row>
    <row r="663" spans="2:11" ht="12.75">
      <c r="B663" s="103">
        <v>2650</v>
      </c>
      <c r="C663" s="1" t="s">
        <v>49</v>
      </c>
      <c r="D663" s="1" t="s">
        <v>89</v>
      </c>
      <c r="E663" s="1" t="s">
        <v>50</v>
      </c>
      <c r="F663" s="29" t="s">
        <v>333</v>
      </c>
      <c r="G663" s="29" t="s">
        <v>236</v>
      </c>
      <c r="H663" s="6">
        <f t="shared" si="23"/>
        <v>-6950</v>
      </c>
      <c r="I663" s="24">
        <f t="shared" si="21"/>
        <v>4.818181818181818</v>
      </c>
      <c r="K663" s="2">
        <v>550</v>
      </c>
    </row>
    <row r="664" spans="2:11" ht="12.75">
      <c r="B664" s="103">
        <v>1600</v>
      </c>
      <c r="C664" s="1" t="s">
        <v>49</v>
      </c>
      <c r="D664" s="1" t="s">
        <v>89</v>
      </c>
      <c r="E664" s="1" t="s">
        <v>50</v>
      </c>
      <c r="F664" s="29" t="s">
        <v>333</v>
      </c>
      <c r="G664" s="29" t="s">
        <v>238</v>
      </c>
      <c r="H664" s="6">
        <f t="shared" si="23"/>
        <v>-8550</v>
      </c>
      <c r="I664" s="24">
        <f t="shared" si="21"/>
        <v>2.909090909090909</v>
      </c>
      <c r="K664" s="2">
        <v>550</v>
      </c>
    </row>
    <row r="665" spans="2:11" ht="12.75">
      <c r="B665" s="103">
        <v>1700</v>
      </c>
      <c r="C665" s="1" t="s">
        <v>49</v>
      </c>
      <c r="D665" s="1" t="s">
        <v>89</v>
      </c>
      <c r="E665" s="1" t="s">
        <v>50</v>
      </c>
      <c r="F665" s="29" t="s">
        <v>333</v>
      </c>
      <c r="G665" s="29" t="s">
        <v>240</v>
      </c>
      <c r="H665" s="6">
        <f t="shared" si="23"/>
        <v>-10250</v>
      </c>
      <c r="I665" s="24">
        <f t="shared" si="21"/>
        <v>3.090909090909091</v>
      </c>
      <c r="K665" s="2">
        <v>550</v>
      </c>
    </row>
    <row r="666" spans="1:11" s="44" customFormat="1" ht="12.75">
      <c r="A666" s="13"/>
      <c r="B666" s="79">
        <f>SUM(B660:B665)</f>
        <v>10250</v>
      </c>
      <c r="C666" s="13"/>
      <c r="D666" s="13"/>
      <c r="E666" s="13" t="s">
        <v>50</v>
      </c>
      <c r="F666" s="20"/>
      <c r="G666" s="20"/>
      <c r="H666" s="40">
        <v>0</v>
      </c>
      <c r="I666" s="43">
        <f t="shared" si="21"/>
        <v>18.636363636363637</v>
      </c>
      <c r="K666" s="2">
        <v>550</v>
      </c>
    </row>
    <row r="667" spans="2:11" ht="12.75">
      <c r="B667" s="103"/>
      <c r="H667" s="6">
        <f t="shared" si="23"/>
        <v>0</v>
      </c>
      <c r="I667" s="24">
        <f t="shared" si="21"/>
        <v>0</v>
      </c>
      <c r="K667" s="2">
        <v>550</v>
      </c>
    </row>
    <row r="668" spans="2:11" ht="12.75">
      <c r="B668" s="103"/>
      <c r="H668" s="6">
        <f t="shared" si="23"/>
        <v>0</v>
      </c>
      <c r="I668" s="24">
        <f t="shared" si="21"/>
        <v>0</v>
      </c>
      <c r="K668" s="2">
        <v>550</v>
      </c>
    </row>
    <row r="669" spans="2:11" ht="12.75">
      <c r="B669" s="103"/>
      <c r="H669" s="6">
        <f t="shared" si="23"/>
        <v>0</v>
      </c>
      <c r="I669" s="24">
        <f t="shared" si="21"/>
        <v>0</v>
      </c>
      <c r="K669" s="2">
        <v>550</v>
      </c>
    </row>
    <row r="670" spans="2:11" ht="12.75">
      <c r="B670" s="103">
        <v>5000</v>
      </c>
      <c r="C670" s="1" t="s">
        <v>52</v>
      </c>
      <c r="D670" s="1" t="s">
        <v>89</v>
      </c>
      <c r="E670" s="1" t="s">
        <v>43</v>
      </c>
      <c r="F670" s="29" t="s">
        <v>337</v>
      </c>
      <c r="G670" s="29" t="s">
        <v>244</v>
      </c>
      <c r="H670" s="6">
        <f t="shared" si="23"/>
        <v>-5000</v>
      </c>
      <c r="I670" s="24">
        <f t="shared" si="21"/>
        <v>9.090909090909092</v>
      </c>
      <c r="K670" s="2">
        <v>550</v>
      </c>
    </row>
    <row r="671" spans="2:11" ht="12.75">
      <c r="B671" s="103">
        <v>5000</v>
      </c>
      <c r="C671" s="1" t="s">
        <v>52</v>
      </c>
      <c r="D671" s="1" t="s">
        <v>89</v>
      </c>
      <c r="E671" s="1" t="s">
        <v>43</v>
      </c>
      <c r="F671" s="29" t="s">
        <v>338</v>
      </c>
      <c r="G671" s="29" t="s">
        <v>248</v>
      </c>
      <c r="H671" s="6">
        <f t="shared" si="23"/>
        <v>-10000</v>
      </c>
      <c r="I671" s="24">
        <f t="shared" si="21"/>
        <v>9.090909090909092</v>
      </c>
      <c r="K671" s="2">
        <v>550</v>
      </c>
    </row>
    <row r="672" spans="2:11" ht="12.75">
      <c r="B672" s="83">
        <v>5000</v>
      </c>
      <c r="C672" s="1" t="s">
        <v>52</v>
      </c>
      <c r="D672" s="1" t="s">
        <v>89</v>
      </c>
      <c r="E672" s="1" t="s">
        <v>43</v>
      </c>
      <c r="F672" s="29" t="s">
        <v>339</v>
      </c>
      <c r="G672" s="29" t="s">
        <v>234</v>
      </c>
      <c r="H672" s="6">
        <f t="shared" si="23"/>
        <v>-15000</v>
      </c>
      <c r="I672" s="24">
        <f aca="true" t="shared" si="24" ref="I672:I735">+B672/K672</f>
        <v>9.090909090909092</v>
      </c>
      <c r="K672" s="2">
        <v>550</v>
      </c>
    </row>
    <row r="673" spans="2:11" ht="12.75">
      <c r="B673" s="83">
        <v>5000</v>
      </c>
      <c r="C673" s="1" t="s">
        <v>52</v>
      </c>
      <c r="D673" s="1" t="s">
        <v>89</v>
      </c>
      <c r="E673" s="1" t="s">
        <v>43</v>
      </c>
      <c r="F673" s="29" t="s">
        <v>340</v>
      </c>
      <c r="G673" s="29" t="s">
        <v>236</v>
      </c>
      <c r="H673" s="6">
        <f t="shared" si="23"/>
        <v>-20000</v>
      </c>
      <c r="I673" s="24">
        <f t="shared" si="24"/>
        <v>9.090909090909092</v>
      </c>
      <c r="K673" s="2">
        <v>550</v>
      </c>
    </row>
    <row r="674" spans="2:11" ht="12.75">
      <c r="B674" s="103">
        <v>5000</v>
      </c>
      <c r="C674" s="1" t="s">
        <v>52</v>
      </c>
      <c r="D674" s="1" t="s">
        <v>89</v>
      </c>
      <c r="E674" s="1" t="s">
        <v>43</v>
      </c>
      <c r="F674" s="29" t="s">
        <v>341</v>
      </c>
      <c r="G674" s="29" t="s">
        <v>238</v>
      </c>
      <c r="H674" s="6">
        <f t="shared" si="23"/>
        <v>-25000</v>
      </c>
      <c r="I674" s="24">
        <f t="shared" si="24"/>
        <v>9.090909090909092</v>
      </c>
      <c r="K674" s="2">
        <v>550</v>
      </c>
    </row>
    <row r="675" spans="1:11" s="44" customFormat="1" ht="12.75">
      <c r="A675" s="13"/>
      <c r="B675" s="79">
        <f>SUM(B670:B674)</f>
        <v>25000</v>
      </c>
      <c r="C675" s="13" t="s">
        <v>342</v>
      </c>
      <c r="D675" s="13"/>
      <c r="E675" s="13"/>
      <c r="F675" s="20"/>
      <c r="G675" s="20"/>
      <c r="H675" s="40">
        <v>0</v>
      </c>
      <c r="I675" s="43">
        <f t="shared" si="24"/>
        <v>45.45454545454545</v>
      </c>
      <c r="K675" s="2">
        <v>550</v>
      </c>
    </row>
    <row r="676" spans="2:11" ht="12.75">
      <c r="B676" s="103"/>
      <c r="H676" s="6">
        <f t="shared" si="23"/>
        <v>0</v>
      </c>
      <c r="I676" s="24">
        <f t="shared" si="24"/>
        <v>0</v>
      </c>
      <c r="K676" s="2">
        <v>550</v>
      </c>
    </row>
    <row r="677" spans="2:11" ht="12.75">
      <c r="B677" s="103"/>
      <c r="H677" s="6">
        <f t="shared" si="23"/>
        <v>0</v>
      </c>
      <c r="I677" s="24">
        <f t="shared" si="24"/>
        <v>0</v>
      </c>
      <c r="K677" s="2">
        <v>550</v>
      </c>
    </row>
    <row r="678" spans="2:11" ht="12.75">
      <c r="B678" s="103"/>
      <c r="H678" s="6">
        <f t="shared" si="23"/>
        <v>0</v>
      </c>
      <c r="I678" s="24">
        <f t="shared" si="24"/>
        <v>0</v>
      </c>
      <c r="K678" s="2">
        <v>550</v>
      </c>
    </row>
    <row r="679" spans="2:11" ht="12.75">
      <c r="B679" s="103">
        <v>2000</v>
      </c>
      <c r="C679" s="1" t="s">
        <v>57</v>
      </c>
      <c r="D679" s="1" t="s">
        <v>89</v>
      </c>
      <c r="E679" s="1" t="s">
        <v>43</v>
      </c>
      <c r="F679" s="29" t="s">
        <v>333</v>
      </c>
      <c r="G679" s="29" t="s">
        <v>244</v>
      </c>
      <c r="H679" s="6">
        <f t="shared" si="23"/>
        <v>-2000</v>
      </c>
      <c r="I679" s="24">
        <f t="shared" si="24"/>
        <v>3.6363636363636362</v>
      </c>
      <c r="K679" s="2">
        <v>550</v>
      </c>
    </row>
    <row r="680" spans="2:11" ht="12.75">
      <c r="B680" s="103">
        <v>2300</v>
      </c>
      <c r="C680" s="1" t="s">
        <v>57</v>
      </c>
      <c r="D680" s="1" t="s">
        <v>89</v>
      </c>
      <c r="E680" s="1" t="s">
        <v>43</v>
      </c>
      <c r="F680" s="29" t="s">
        <v>333</v>
      </c>
      <c r="G680" s="29" t="s">
        <v>248</v>
      </c>
      <c r="H680" s="6">
        <f t="shared" si="23"/>
        <v>-4300</v>
      </c>
      <c r="I680" s="24">
        <f t="shared" si="24"/>
        <v>4.181818181818182</v>
      </c>
      <c r="K680" s="2">
        <v>550</v>
      </c>
    </row>
    <row r="681" spans="2:11" ht="12.75">
      <c r="B681" s="103">
        <v>2000</v>
      </c>
      <c r="C681" s="1" t="s">
        <v>57</v>
      </c>
      <c r="D681" s="1" t="s">
        <v>89</v>
      </c>
      <c r="E681" s="1" t="s">
        <v>43</v>
      </c>
      <c r="F681" s="29" t="s">
        <v>333</v>
      </c>
      <c r="G681" s="29" t="s">
        <v>248</v>
      </c>
      <c r="H681" s="6">
        <f t="shared" si="23"/>
        <v>-6300</v>
      </c>
      <c r="I681" s="24">
        <f t="shared" si="24"/>
        <v>3.6363636363636362</v>
      </c>
      <c r="K681" s="2">
        <v>550</v>
      </c>
    </row>
    <row r="682" spans="2:11" ht="12.75">
      <c r="B682" s="103">
        <v>2000</v>
      </c>
      <c r="C682" s="1" t="s">
        <v>57</v>
      </c>
      <c r="D682" s="1" t="s">
        <v>89</v>
      </c>
      <c r="E682" s="1" t="s">
        <v>43</v>
      </c>
      <c r="F682" s="29" t="s">
        <v>333</v>
      </c>
      <c r="G682" s="29" t="s">
        <v>234</v>
      </c>
      <c r="H682" s="6">
        <f t="shared" si="23"/>
        <v>-8300</v>
      </c>
      <c r="I682" s="24">
        <f t="shared" si="24"/>
        <v>3.6363636363636362</v>
      </c>
      <c r="K682" s="2">
        <v>550</v>
      </c>
    </row>
    <row r="683" spans="2:11" ht="12.75">
      <c r="B683" s="103">
        <v>2000</v>
      </c>
      <c r="C683" s="1" t="s">
        <v>57</v>
      </c>
      <c r="D683" s="1" t="s">
        <v>89</v>
      </c>
      <c r="E683" s="1" t="s">
        <v>43</v>
      </c>
      <c r="F683" s="29" t="s">
        <v>333</v>
      </c>
      <c r="G683" s="29" t="s">
        <v>236</v>
      </c>
      <c r="H683" s="6">
        <f t="shared" si="23"/>
        <v>-10300</v>
      </c>
      <c r="I683" s="24">
        <f t="shared" si="24"/>
        <v>3.6363636363636362</v>
      </c>
      <c r="K683" s="2">
        <v>550</v>
      </c>
    </row>
    <row r="684" spans="2:11" ht="12.75">
      <c r="B684" s="103">
        <v>2000</v>
      </c>
      <c r="C684" s="1" t="s">
        <v>57</v>
      </c>
      <c r="D684" s="1" t="s">
        <v>89</v>
      </c>
      <c r="E684" s="1" t="s">
        <v>43</v>
      </c>
      <c r="F684" s="29" t="s">
        <v>333</v>
      </c>
      <c r="G684" s="29" t="s">
        <v>238</v>
      </c>
      <c r="H684" s="6">
        <f t="shared" si="23"/>
        <v>-12300</v>
      </c>
      <c r="I684" s="24">
        <f t="shared" si="24"/>
        <v>3.6363636363636362</v>
      </c>
      <c r="K684" s="2">
        <v>550</v>
      </c>
    </row>
    <row r="685" spans="2:11" ht="12.75">
      <c r="B685" s="103">
        <v>2000</v>
      </c>
      <c r="C685" s="1" t="s">
        <v>57</v>
      </c>
      <c r="D685" s="1" t="s">
        <v>89</v>
      </c>
      <c r="E685" s="1" t="s">
        <v>43</v>
      </c>
      <c r="F685" s="29" t="s">
        <v>333</v>
      </c>
      <c r="G685" s="29" t="s">
        <v>240</v>
      </c>
      <c r="H685" s="6">
        <f t="shared" si="23"/>
        <v>-14300</v>
      </c>
      <c r="I685" s="24">
        <f t="shared" si="24"/>
        <v>3.6363636363636362</v>
      </c>
      <c r="K685" s="2">
        <v>550</v>
      </c>
    </row>
    <row r="686" spans="1:11" s="44" customFormat="1" ht="12.75">
      <c r="A686" s="13"/>
      <c r="B686" s="79">
        <f>SUM(B679:B685)</f>
        <v>14300</v>
      </c>
      <c r="C686" s="13" t="s">
        <v>343</v>
      </c>
      <c r="D686" s="13"/>
      <c r="E686" s="13"/>
      <c r="F686" s="20"/>
      <c r="G686" s="20"/>
      <c r="H686" s="40">
        <v>0</v>
      </c>
      <c r="I686" s="43">
        <f t="shared" si="24"/>
        <v>26</v>
      </c>
      <c r="K686" s="2">
        <v>550</v>
      </c>
    </row>
    <row r="687" spans="2:11" ht="12.75">
      <c r="B687" s="103"/>
      <c r="H687" s="6">
        <f t="shared" si="23"/>
        <v>0</v>
      </c>
      <c r="I687" s="24">
        <f t="shared" si="24"/>
        <v>0</v>
      </c>
      <c r="K687" s="2">
        <v>550</v>
      </c>
    </row>
    <row r="688" spans="2:11" ht="12.75">
      <c r="B688" s="270"/>
      <c r="H688" s="6">
        <f t="shared" si="23"/>
        <v>0</v>
      </c>
      <c r="I688" s="24">
        <f t="shared" si="24"/>
        <v>0</v>
      </c>
      <c r="K688" s="2">
        <v>550</v>
      </c>
    </row>
    <row r="689" spans="2:11" ht="12.75">
      <c r="B689" s="103"/>
      <c r="C689" s="3"/>
      <c r="H689" s="6">
        <f t="shared" si="23"/>
        <v>0</v>
      </c>
      <c r="I689" s="24">
        <f t="shared" si="24"/>
        <v>0</v>
      </c>
      <c r="K689" s="2">
        <v>550</v>
      </c>
    </row>
    <row r="690" spans="2:11" ht="12.75">
      <c r="B690" s="137">
        <v>5000</v>
      </c>
      <c r="C690" s="14" t="s">
        <v>118</v>
      </c>
      <c r="D690" s="1" t="s">
        <v>89</v>
      </c>
      <c r="E690" s="1" t="s">
        <v>119</v>
      </c>
      <c r="F690" s="29" t="s">
        <v>333</v>
      </c>
      <c r="G690" s="29" t="s">
        <v>236</v>
      </c>
      <c r="H690" s="6">
        <f t="shared" si="23"/>
        <v>-5000</v>
      </c>
      <c r="I690" s="24">
        <f t="shared" si="24"/>
        <v>9.090909090909092</v>
      </c>
      <c r="K690" s="2">
        <v>550</v>
      </c>
    </row>
    <row r="691" spans="1:11" s="44" customFormat="1" ht="12.75">
      <c r="A691" s="13"/>
      <c r="B691" s="274">
        <v>5000</v>
      </c>
      <c r="C691" s="13"/>
      <c r="D691" s="13"/>
      <c r="E691" s="13" t="s">
        <v>119</v>
      </c>
      <c r="F691" s="20"/>
      <c r="G691" s="20"/>
      <c r="H691" s="40">
        <v>0</v>
      </c>
      <c r="I691" s="43">
        <f t="shared" si="24"/>
        <v>9.090909090909092</v>
      </c>
      <c r="K691" s="2">
        <v>550</v>
      </c>
    </row>
    <row r="692" spans="2:11" ht="12.75">
      <c r="B692" s="103"/>
      <c r="H692" s="6">
        <f aca="true" t="shared" si="25" ref="H692:H708">H691-B692</f>
        <v>0</v>
      </c>
      <c r="I692" s="24">
        <f t="shared" si="24"/>
        <v>0</v>
      </c>
      <c r="K692" s="2">
        <v>550</v>
      </c>
    </row>
    <row r="693" spans="2:11" ht="12.75">
      <c r="B693" s="103"/>
      <c r="H693" s="6">
        <f t="shared" si="25"/>
        <v>0</v>
      </c>
      <c r="I693" s="24">
        <f t="shared" si="24"/>
        <v>0</v>
      </c>
      <c r="K693" s="2">
        <v>550</v>
      </c>
    </row>
    <row r="694" spans="2:11" ht="12.75">
      <c r="B694" s="103"/>
      <c r="H694" s="6">
        <f t="shared" si="25"/>
        <v>0</v>
      </c>
      <c r="I694" s="24">
        <f t="shared" si="24"/>
        <v>0</v>
      </c>
      <c r="K694" s="2">
        <v>550</v>
      </c>
    </row>
    <row r="695" spans="2:11" ht="12.75">
      <c r="B695" s="103"/>
      <c r="H695" s="6">
        <f t="shared" si="25"/>
        <v>0</v>
      </c>
      <c r="I695" s="24">
        <f t="shared" si="24"/>
        <v>0</v>
      </c>
      <c r="K695" s="2">
        <v>550</v>
      </c>
    </row>
    <row r="696" spans="2:11" ht="12.75">
      <c r="B696" s="103"/>
      <c r="H696" s="6">
        <f t="shared" si="25"/>
        <v>0</v>
      </c>
      <c r="I696" s="24">
        <f t="shared" si="24"/>
        <v>0</v>
      </c>
      <c r="K696" s="2">
        <v>550</v>
      </c>
    </row>
    <row r="697" spans="1:11" s="44" customFormat="1" ht="12.75">
      <c r="A697" s="13"/>
      <c r="B697" s="79">
        <f>+B704+B714+B722+B727+B736+B741</f>
        <v>63050</v>
      </c>
      <c r="C697" s="41" t="s">
        <v>344</v>
      </c>
      <c r="D697" s="42" t="s">
        <v>345</v>
      </c>
      <c r="E697" s="41" t="s">
        <v>346</v>
      </c>
      <c r="F697" s="20"/>
      <c r="G697" s="20"/>
      <c r="H697" s="40">
        <f t="shared" si="25"/>
        <v>-63050</v>
      </c>
      <c r="I697" s="43">
        <f t="shared" si="24"/>
        <v>114.63636363636364</v>
      </c>
      <c r="K697" s="2">
        <v>550</v>
      </c>
    </row>
    <row r="698" spans="2:11" ht="12.75">
      <c r="B698" s="103"/>
      <c r="H698" s="6">
        <v>0</v>
      </c>
      <c r="I698" s="24">
        <f t="shared" si="24"/>
        <v>0</v>
      </c>
      <c r="K698" s="2">
        <v>550</v>
      </c>
    </row>
    <row r="699" spans="2:11" ht="12.75">
      <c r="B699" s="103"/>
      <c r="H699" s="6">
        <f t="shared" si="25"/>
        <v>0</v>
      </c>
      <c r="I699" s="24">
        <f t="shared" si="24"/>
        <v>0</v>
      </c>
      <c r="K699" s="2">
        <v>550</v>
      </c>
    </row>
    <row r="700" spans="2:11" ht="12.75">
      <c r="B700" s="103">
        <v>2500</v>
      </c>
      <c r="C700" s="47" t="s">
        <v>0</v>
      </c>
      <c r="D700" s="1" t="s">
        <v>32</v>
      </c>
      <c r="E700" s="1" t="s">
        <v>33</v>
      </c>
      <c r="F700" s="65" t="s">
        <v>347</v>
      </c>
      <c r="G700" s="29" t="s">
        <v>85</v>
      </c>
      <c r="H700" s="6">
        <f t="shared" si="25"/>
        <v>-2500</v>
      </c>
      <c r="I700" s="24">
        <f t="shared" si="24"/>
        <v>4.545454545454546</v>
      </c>
      <c r="K700" s="2">
        <v>550</v>
      </c>
    </row>
    <row r="701" spans="2:11" ht="12.75">
      <c r="B701" s="103">
        <v>2500</v>
      </c>
      <c r="C701" s="47" t="s">
        <v>0</v>
      </c>
      <c r="D701" s="1" t="s">
        <v>32</v>
      </c>
      <c r="E701" s="1" t="s">
        <v>33</v>
      </c>
      <c r="F701" s="56" t="s">
        <v>348</v>
      </c>
      <c r="G701" s="29" t="s">
        <v>234</v>
      </c>
      <c r="H701" s="6">
        <f t="shared" si="25"/>
        <v>-5000</v>
      </c>
      <c r="I701" s="24">
        <f t="shared" si="24"/>
        <v>4.545454545454546</v>
      </c>
      <c r="K701" s="2">
        <v>550</v>
      </c>
    </row>
    <row r="702" spans="2:11" ht="12.75">
      <c r="B702" s="103">
        <v>5000</v>
      </c>
      <c r="C702" s="47" t="s">
        <v>0</v>
      </c>
      <c r="D702" s="1" t="s">
        <v>32</v>
      </c>
      <c r="E702" s="1" t="s">
        <v>33</v>
      </c>
      <c r="F702" s="56" t="s">
        <v>349</v>
      </c>
      <c r="G702" s="29" t="s">
        <v>238</v>
      </c>
      <c r="H702" s="6">
        <f t="shared" si="25"/>
        <v>-10000</v>
      </c>
      <c r="I702" s="24">
        <f t="shared" si="24"/>
        <v>9.090909090909092</v>
      </c>
      <c r="K702" s="2">
        <v>550</v>
      </c>
    </row>
    <row r="703" spans="2:11" ht="12.75">
      <c r="B703" s="103">
        <v>2500</v>
      </c>
      <c r="C703" s="47" t="s">
        <v>0</v>
      </c>
      <c r="D703" s="1" t="s">
        <v>32</v>
      </c>
      <c r="E703" s="1" t="s">
        <v>33</v>
      </c>
      <c r="F703" s="56" t="s">
        <v>350</v>
      </c>
      <c r="G703" s="29" t="s">
        <v>124</v>
      </c>
      <c r="H703" s="6">
        <f t="shared" si="25"/>
        <v>-12500</v>
      </c>
      <c r="I703" s="24">
        <f t="shared" si="24"/>
        <v>4.545454545454546</v>
      </c>
      <c r="K703" s="2">
        <v>550</v>
      </c>
    </row>
    <row r="704" spans="1:11" s="44" customFormat="1" ht="12.75">
      <c r="A704" s="13"/>
      <c r="B704" s="79">
        <f>SUM(B700:B703)</f>
        <v>12500</v>
      </c>
      <c r="C704" s="13" t="s">
        <v>0</v>
      </c>
      <c r="D704" s="13"/>
      <c r="E704" s="13"/>
      <c r="F704" s="20"/>
      <c r="G704" s="20"/>
      <c r="H704" s="40">
        <v>0</v>
      </c>
      <c r="I704" s="43">
        <f t="shared" si="24"/>
        <v>22.727272727272727</v>
      </c>
      <c r="K704" s="2">
        <v>550</v>
      </c>
    </row>
    <row r="705" spans="2:11" ht="12.75">
      <c r="B705" s="103"/>
      <c r="H705" s="6">
        <f t="shared" si="25"/>
        <v>0</v>
      </c>
      <c r="I705" s="24">
        <f t="shared" si="24"/>
        <v>0</v>
      </c>
      <c r="K705" s="2">
        <v>550</v>
      </c>
    </row>
    <row r="706" spans="2:11" ht="12.75">
      <c r="B706" s="103"/>
      <c r="H706" s="6">
        <f t="shared" si="25"/>
        <v>0</v>
      </c>
      <c r="I706" s="24">
        <f t="shared" si="24"/>
        <v>0</v>
      </c>
      <c r="K706" s="2">
        <v>550</v>
      </c>
    </row>
    <row r="707" spans="2:11" ht="12.75">
      <c r="B707" s="103"/>
      <c r="H707" s="6">
        <f t="shared" si="25"/>
        <v>0</v>
      </c>
      <c r="I707" s="24">
        <f t="shared" si="24"/>
        <v>0</v>
      </c>
      <c r="K707" s="2">
        <v>550</v>
      </c>
    </row>
    <row r="708" spans="2:11" ht="12.75">
      <c r="B708" s="103">
        <v>3000</v>
      </c>
      <c r="C708" s="1" t="s">
        <v>351</v>
      </c>
      <c r="D708" s="14" t="s">
        <v>32</v>
      </c>
      <c r="E708" s="1" t="s">
        <v>43</v>
      </c>
      <c r="F708" s="46" t="s">
        <v>352</v>
      </c>
      <c r="G708" s="29" t="s">
        <v>353</v>
      </c>
      <c r="H708" s="6">
        <f t="shared" si="25"/>
        <v>-3000</v>
      </c>
      <c r="I708" s="24">
        <f t="shared" si="24"/>
        <v>5.454545454545454</v>
      </c>
      <c r="K708" s="2">
        <v>550</v>
      </c>
    </row>
    <row r="709" spans="2:11" ht="12.75">
      <c r="B709" s="103">
        <v>2000</v>
      </c>
      <c r="C709" s="1" t="s">
        <v>354</v>
      </c>
      <c r="D709" s="14" t="s">
        <v>32</v>
      </c>
      <c r="E709" s="1" t="s">
        <v>43</v>
      </c>
      <c r="F709" s="46" t="s">
        <v>355</v>
      </c>
      <c r="G709" s="29" t="s">
        <v>353</v>
      </c>
      <c r="H709" s="6">
        <f>H708-B709</f>
        <v>-5000</v>
      </c>
      <c r="I709" s="24">
        <f t="shared" si="24"/>
        <v>3.6363636363636362</v>
      </c>
      <c r="K709" s="2">
        <v>550</v>
      </c>
    </row>
    <row r="710" spans="2:11" ht="12.75">
      <c r="B710" s="103">
        <v>2000</v>
      </c>
      <c r="C710" s="1" t="s">
        <v>356</v>
      </c>
      <c r="D710" s="14" t="s">
        <v>32</v>
      </c>
      <c r="E710" s="1" t="s">
        <v>43</v>
      </c>
      <c r="F710" s="46" t="s">
        <v>357</v>
      </c>
      <c r="G710" s="29" t="s">
        <v>358</v>
      </c>
      <c r="H710" s="6">
        <f aca="true" t="shared" si="26" ref="H710:H773">H709-B710</f>
        <v>-7000</v>
      </c>
      <c r="I710" s="24">
        <f t="shared" si="24"/>
        <v>3.6363636363636362</v>
      </c>
      <c r="K710" s="2">
        <v>550</v>
      </c>
    </row>
    <row r="711" spans="2:11" ht="12.75">
      <c r="B711" s="103">
        <v>2000</v>
      </c>
      <c r="C711" s="1" t="s">
        <v>354</v>
      </c>
      <c r="D711" s="14" t="s">
        <v>32</v>
      </c>
      <c r="E711" s="1" t="s">
        <v>43</v>
      </c>
      <c r="F711" s="46" t="s">
        <v>359</v>
      </c>
      <c r="G711" s="29" t="s">
        <v>358</v>
      </c>
      <c r="H711" s="6">
        <f t="shared" si="26"/>
        <v>-9000</v>
      </c>
      <c r="I711" s="24">
        <f t="shared" si="24"/>
        <v>3.6363636363636362</v>
      </c>
      <c r="K711" s="2">
        <v>550</v>
      </c>
    </row>
    <row r="712" spans="2:11" ht="12.75">
      <c r="B712" s="103">
        <v>2000</v>
      </c>
      <c r="C712" s="1" t="s">
        <v>356</v>
      </c>
      <c r="D712" s="14" t="s">
        <v>32</v>
      </c>
      <c r="E712" s="1" t="s">
        <v>43</v>
      </c>
      <c r="F712" s="46" t="s">
        <v>360</v>
      </c>
      <c r="G712" s="29" t="s">
        <v>361</v>
      </c>
      <c r="H712" s="6">
        <f t="shared" si="26"/>
        <v>-11000</v>
      </c>
      <c r="I712" s="24">
        <f t="shared" si="24"/>
        <v>3.6363636363636362</v>
      </c>
      <c r="K712" s="2">
        <v>550</v>
      </c>
    </row>
    <row r="713" spans="2:11" ht="12.75">
      <c r="B713" s="103">
        <v>3000</v>
      </c>
      <c r="C713" s="1" t="s">
        <v>362</v>
      </c>
      <c r="D713" s="14" t="s">
        <v>32</v>
      </c>
      <c r="E713" s="1" t="s">
        <v>43</v>
      </c>
      <c r="F713" s="46" t="s">
        <v>363</v>
      </c>
      <c r="G713" s="29" t="s">
        <v>361</v>
      </c>
      <c r="H713" s="6">
        <f t="shared" si="26"/>
        <v>-14000</v>
      </c>
      <c r="I713" s="24">
        <f t="shared" si="24"/>
        <v>5.454545454545454</v>
      </c>
      <c r="K713" s="2">
        <v>550</v>
      </c>
    </row>
    <row r="714" spans="1:11" s="44" customFormat="1" ht="12.75">
      <c r="A714" s="13"/>
      <c r="B714" s="79">
        <f>SUM(B708:B713)</f>
        <v>14000</v>
      </c>
      <c r="C714" s="13" t="s">
        <v>48</v>
      </c>
      <c r="D714" s="13"/>
      <c r="E714" s="13"/>
      <c r="F714" s="20"/>
      <c r="G714" s="20"/>
      <c r="H714" s="40">
        <v>0</v>
      </c>
      <c r="I714" s="43">
        <f t="shared" si="24"/>
        <v>25.454545454545453</v>
      </c>
      <c r="K714" s="2">
        <v>550</v>
      </c>
    </row>
    <row r="715" spans="2:11" ht="12.75">
      <c r="B715" s="103"/>
      <c r="H715" s="6">
        <f t="shared" si="26"/>
        <v>0</v>
      </c>
      <c r="I715" s="24">
        <f t="shared" si="24"/>
        <v>0</v>
      </c>
      <c r="K715" s="2">
        <v>550</v>
      </c>
    </row>
    <row r="716" spans="2:11" ht="12.75">
      <c r="B716" s="103"/>
      <c r="H716" s="6">
        <f t="shared" si="26"/>
        <v>0</v>
      </c>
      <c r="I716" s="24">
        <f t="shared" si="24"/>
        <v>0</v>
      </c>
      <c r="K716" s="2">
        <v>550</v>
      </c>
    </row>
    <row r="717" spans="2:11" ht="12.75">
      <c r="B717" s="103"/>
      <c r="H717" s="6">
        <f t="shared" si="26"/>
        <v>0</v>
      </c>
      <c r="I717" s="24">
        <f t="shared" si="24"/>
        <v>0</v>
      </c>
      <c r="K717" s="2">
        <v>550</v>
      </c>
    </row>
    <row r="718" spans="2:11" ht="12.75">
      <c r="B718" s="103">
        <v>1000</v>
      </c>
      <c r="C718" s="1" t="s">
        <v>49</v>
      </c>
      <c r="D718" s="14" t="s">
        <v>32</v>
      </c>
      <c r="E718" s="1" t="s">
        <v>50</v>
      </c>
      <c r="F718" s="46" t="s">
        <v>364</v>
      </c>
      <c r="G718" s="29" t="s">
        <v>353</v>
      </c>
      <c r="H718" s="6">
        <f t="shared" si="26"/>
        <v>-1000</v>
      </c>
      <c r="I718" s="24">
        <f t="shared" si="24"/>
        <v>1.8181818181818181</v>
      </c>
      <c r="K718" s="2">
        <v>550</v>
      </c>
    </row>
    <row r="719" spans="2:11" ht="12.75">
      <c r="B719" s="103">
        <v>10000</v>
      </c>
      <c r="C719" s="1" t="s">
        <v>49</v>
      </c>
      <c r="D719" s="14" t="s">
        <v>32</v>
      </c>
      <c r="E719" s="1" t="s">
        <v>50</v>
      </c>
      <c r="F719" s="46" t="s">
        <v>364</v>
      </c>
      <c r="G719" s="29" t="s">
        <v>365</v>
      </c>
      <c r="H719" s="6">
        <f t="shared" si="26"/>
        <v>-11000</v>
      </c>
      <c r="I719" s="24">
        <f t="shared" si="24"/>
        <v>18.181818181818183</v>
      </c>
      <c r="K719" s="2">
        <v>550</v>
      </c>
    </row>
    <row r="720" spans="2:11" ht="12.75">
      <c r="B720" s="103">
        <v>1000</v>
      </c>
      <c r="C720" s="1" t="s">
        <v>49</v>
      </c>
      <c r="D720" s="14" t="s">
        <v>32</v>
      </c>
      <c r="E720" s="1" t="s">
        <v>50</v>
      </c>
      <c r="F720" s="46" t="s">
        <v>364</v>
      </c>
      <c r="G720" s="29" t="s">
        <v>366</v>
      </c>
      <c r="H720" s="6">
        <f t="shared" si="26"/>
        <v>-12000</v>
      </c>
      <c r="I720" s="24">
        <f t="shared" si="24"/>
        <v>1.8181818181818181</v>
      </c>
      <c r="K720" s="2">
        <v>550</v>
      </c>
    </row>
    <row r="721" spans="2:11" ht="12.75">
      <c r="B721" s="103">
        <v>350</v>
      </c>
      <c r="C721" s="1" t="s">
        <v>49</v>
      </c>
      <c r="D721" s="14" t="s">
        <v>32</v>
      </c>
      <c r="E721" s="1" t="s">
        <v>50</v>
      </c>
      <c r="F721" s="46" t="s">
        <v>364</v>
      </c>
      <c r="G721" s="29" t="s">
        <v>361</v>
      </c>
      <c r="H721" s="6">
        <f t="shared" si="26"/>
        <v>-12350</v>
      </c>
      <c r="I721" s="24">
        <f t="shared" si="24"/>
        <v>0.6363636363636364</v>
      </c>
      <c r="K721" s="2">
        <v>550</v>
      </c>
    </row>
    <row r="722" spans="1:11" s="63" customFormat="1" ht="12.75">
      <c r="A722" s="59"/>
      <c r="B722" s="79">
        <f>SUM(B718:B721)</f>
        <v>12350</v>
      </c>
      <c r="C722" s="59"/>
      <c r="D722" s="59"/>
      <c r="E722" s="59" t="s">
        <v>50</v>
      </c>
      <c r="F722" s="61"/>
      <c r="G722" s="61"/>
      <c r="H722" s="60">
        <v>0</v>
      </c>
      <c r="I722" s="62">
        <f t="shared" si="24"/>
        <v>22.454545454545453</v>
      </c>
      <c r="K722" s="2">
        <v>550</v>
      </c>
    </row>
    <row r="723" spans="2:11" ht="12.75">
      <c r="B723" s="103"/>
      <c r="H723" s="6">
        <f t="shared" si="26"/>
        <v>0</v>
      </c>
      <c r="I723" s="24">
        <f t="shared" si="24"/>
        <v>0</v>
      </c>
      <c r="K723" s="2">
        <v>550</v>
      </c>
    </row>
    <row r="724" spans="2:11" ht="12.75">
      <c r="B724" s="271"/>
      <c r="H724" s="6">
        <f t="shared" si="26"/>
        <v>0</v>
      </c>
      <c r="I724" s="24">
        <f t="shared" si="24"/>
        <v>0</v>
      </c>
      <c r="K724" s="2">
        <v>550</v>
      </c>
    </row>
    <row r="725" spans="2:11" ht="12.75">
      <c r="B725" s="103"/>
      <c r="H725" s="6">
        <f t="shared" si="26"/>
        <v>0</v>
      </c>
      <c r="I725" s="24">
        <f t="shared" si="24"/>
        <v>0</v>
      </c>
      <c r="K725" s="2">
        <v>550</v>
      </c>
    </row>
    <row r="726" spans="2:11" ht="12.75">
      <c r="B726" s="103">
        <v>12000</v>
      </c>
      <c r="C726" s="1" t="s">
        <v>367</v>
      </c>
      <c r="D726" s="14" t="s">
        <v>32</v>
      </c>
      <c r="E726" s="1" t="s">
        <v>43</v>
      </c>
      <c r="F726" s="46" t="s">
        <v>364</v>
      </c>
      <c r="G726" s="29" t="s">
        <v>368</v>
      </c>
      <c r="H726" s="6">
        <f t="shared" si="26"/>
        <v>-12000</v>
      </c>
      <c r="I726" s="24">
        <f t="shared" si="24"/>
        <v>21.818181818181817</v>
      </c>
      <c r="K726" s="2">
        <v>550</v>
      </c>
    </row>
    <row r="727" spans="1:11" s="44" customFormat="1" ht="12.75">
      <c r="A727" s="13"/>
      <c r="B727" s="79">
        <v>12000</v>
      </c>
      <c r="C727" s="13" t="s">
        <v>52</v>
      </c>
      <c r="D727" s="13"/>
      <c r="E727" s="13"/>
      <c r="F727" s="20"/>
      <c r="G727" s="20"/>
      <c r="H727" s="40">
        <v>0</v>
      </c>
      <c r="I727" s="43">
        <f t="shared" si="24"/>
        <v>21.818181818181817</v>
      </c>
      <c r="K727" s="2">
        <v>550</v>
      </c>
    </row>
    <row r="728" spans="2:11" ht="12.75">
      <c r="B728" s="103"/>
      <c r="H728" s="6">
        <f t="shared" si="26"/>
        <v>0</v>
      </c>
      <c r="I728" s="24">
        <f t="shared" si="24"/>
        <v>0</v>
      </c>
      <c r="K728" s="2">
        <v>550</v>
      </c>
    </row>
    <row r="729" spans="2:11" ht="12.75">
      <c r="B729" s="103"/>
      <c r="H729" s="6">
        <f t="shared" si="26"/>
        <v>0</v>
      </c>
      <c r="I729" s="24">
        <f t="shared" si="24"/>
        <v>0</v>
      </c>
      <c r="K729" s="2">
        <v>550</v>
      </c>
    </row>
    <row r="730" spans="2:11" ht="12.75">
      <c r="B730" s="103"/>
      <c r="H730" s="6">
        <f t="shared" si="26"/>
        <v>0</v>
      </c>
      <c r="I730" s="24">
        <f t="shared" si="24"/>
        <v>0</v>
      </c>
      <c r="K730" s="2">
        <v>550</v>
      </c>
    </row>
    <row r="731" spans="2:11" ht="12.75">
      <c r="B731" s="103">
        <v>2000</v>
      </c>
      <c r="C731" s="1" t="s">
        <v>57</v>
      </c>
      <c r="D731" s="14" t="s">
        <v>32</v>
      </c>
      <c r="E731" s="1" t="s">
        <v>43</v>
      </c>
      <c r="F731" s="46" t="s">
        <v>364</v>
      </c>
      <c r="G731" s="29" t="s">
        <v>353</v>
      </c>
      <c r="H731" s="6">
        <f t="shared" si="26"/>
        <v>-2000</v>
      </c>
      <c r="I731" s="24">
        <f t="shared" si="24"/>
        <v>3.6363636363636362</v>
      </c>
      <c r="K731" s="2">
        <v>550</v>
      </c>
    </row>
    <row r="732" spans="2:11" ht="12.75">
      <c r="B732" s="103">
        <v>2000</v>
      </c>
      <c r="C732" s="1" t="s">
        <v>57</v>
      </c>
      <c r="D732" s="14" t="s">
        <v>32</v>
      </c>
      <c r="E732" s="1" t="s">
        <v>43</v>
      </c>
      <c r="F732" s="46" t="s">
        <v>364</v>
      </c>
      <c r="G732" s="29" t="s">
        <v>365</v>
      </c>
      <c r="H732" s="6">
        <f t="shared" si="26"/>
        <v>-4000</v>
      </c>
      <c r="I732" s="24">
        <f t="shared" si="24"/>
        <v>3.6363636363636362</v>
      </c>
      <c r="K732" s="2">
        <v>550</v>
      </c>
    </row>
    <row r="733" spans="2:11" ht="12.75">
      <c r="B733" s="103">
        <v>2000</v>
      </c>
      <c r="C733" s="1" t="s">
        <v>57</v>
      </c>
      <c r="D733" s="14" t="s">
        <v>32</v>
      </c>
      <c r="E733" s="1" t="s">
        <v>43</v>
      </c>
      <c r="F733" s="46" t="s">
        <v>364</v>
      </c>
      <c r="G733" s="29" t="s">
        <v>358</v>
      </c>
      <c r="H733" s="6">
        <f t="shared" si="26"/>
        <v>-6000</v>
      </c>
      <c r="I733" s="24">
        <f t="shared" si="24"/>
        <v>3.6363636363636362</v>
      </c>
      <c r="K733" s="2">
        <v>550</v>
      </c>
    </row>
    <row r="734" spans="2:11" ht="12.75">
      <c r="B734" s="103">
        <v>2000</v>
      </c>
      <c r="C734" s="1" t="s">
        <v>57</v>
      </c>
      <c r="D734" s="14" t="s">
        <v>32</v>
      </c>
      <c r="E734" s="1" t="s">
        <v>43</v>
      </c>
      <c r="F734" s="46" t="s">
        <v>364</v>
      </c>
      <c r="G734" s="29" t="s">
        <v>366</v>
      </c>
      <c r="H734" s="6">
        <f t="shared" si="26"/>
        <v>-8000</v>
      </c>
      <c r="I734" s="24">
        <f t="shared" si="24"/>
        <v>3.6363636363636362</v>
      </c>
      <c r="K734" s="2">
        <v>550</v>
      </c>
    </row>
    <row r="735" spans="2:11" ht="12.75">
      <c r="B735" s="103">
        <v>2000</v>
      </c>
      <c r="C735" s="1" t="s">
        <v>57</v>
      </c>
      <c r="D735" s="14" t="s">
        <v>32</v>
      </c>
      <c r="E735" s="1" t="s">
        <v>43</v>
      </c>
      <c r="F735" s="46" t="s">
        <v>364</v>
      </c>
      <c r="G735" s="29" t="s">
        <v>361</v>
      </c>
      <c r="H735" s="6">
        <f t="shared" si="26"/>
        <v>-10000</v>
      </c>
      <c r="I735" s="24">
        <f t="shared" si="24"/>
        <v>3.6363636363636362</v>
      </c>
      <c r="K735" s="2">
        <v>550</v>
      </c>
    </row>
    <row r="736" spans="1:11" s="44" customFormat="1" ht="12.75">
      <c r="A736" s="13"/>
      <c r="B736" s="79">
        <f>SUM(B731:B735)</f>
        <v>10000</v>
      </c>
      <c r="C736" s="13" t="s">
        <v>57</v>
      </c>
      <c r="D736" s="13"/>
      <c r="E736" s="13"/>
      <c r="F736" s="20"/>
      <c r="G736" s="20"/>
      <c r="H736" s="40">
        <v>0</v>
      </c>
      <c r="I736" s="43">
        <f aca="true" t="shared" si="27" ref="I736:I799">+B736/K736</f>
        <v>18.181818181818183</v>
      </c>
      <c r="K736" s="2">
        <v>550</v>
      </c>
    </row>
    <row r="737" spans="2:11" ht="12.75">
      <c r="B737" s="103"/>
      <c r="H737" s="6">
        <f t="shared" si="26"/>
        <v>0</v>
      </c>
      <c r="I737" s="24">
        <f t="shared" si="27"/>
        <v>0</v>
      </c>
      <c r="K737" s="2">
        <v>550</v>
      </c>
    </row>
    <row r="738" spans="2:11" ht="12.75">
      <c r="B738" s="103"/>
      <c r="H738" s="6">
        <f t="shared" si="26"/>
        <v>0</v>
      </c>
      <c r="I738" s="24">
        <f t="shared" si="27"/>
        <v>0</v>
      </c>
      <c r="K738" s="2">
        <v>550</v>
      </c>
    </row>
    <row r="739" spans="2:11" ht="12.75">
      <c r="B739" s="103"/>
      <c r="H739" s="6">
        <f t="shared" si="26"/>
        <v>0</v>
      </c>
      <c r="I739" s="24">
        <f t="shared" si="27"/>
        <v>0</v>
      </c>
      <c r="K739" s="2">
        <v>550</v>
      </c>
    </row>
    <row r="740" spans="2:11" ht="12.75">
      <c r="B740" s="83">
        <v>2200</v>
      </c>
      <c r="C740" s="1" t="s">
        <v>60</v>
      </c>
      <c r="D740" s="14" t="s">
        <v>32</v>
      </c>
      <c r="E740" s="1" t="s">
        <v>59</v>
      </c>
      <c r="F740" s="46" t="s">
        <v>364</v>
      </c>
      <c r="G740" s="29" t="s">
        <v>366</v>
      </c>
      <c r="H740" s="6">
        <f t="shared" si="26"/>
        <v>-2200</v>
      </c>
      <c r="I740" s="24">
        <f t="shared" si="27"/>
        <v>4</v>
      </c>
      <c r="K740" s="2">
        <v>550</v>
      </c>
    </row>
    <row r="741" spans="1:11" s="44" customFormat="1" ht="12.75">
      <c r="A741" s="13"/>
      <c r="B741" s="79">
        <v>2200</v>
      </c>
      <c r="C741" s="13"/>
      <c r="D741" s="13"/>
      <c r="E741" s="13" t="s">
        <v>59</v>
      </c>
      <c r="F741" s="20"/>
      <c r="G741" s="20"/>
      <c r="H741" s="40">
        <v>0</v>
      </c>
      <c r="I741" s="43">
        <f t="shared" si="27"/>
        <v>4</v>
      </c>
      <c r="K741" s="2">
        <v>550</v>
      </c>
    </row>
    <row r="742" spans="2:11" ht="12.75">
      <c r="B742" s="103"/>
      <c r="H742" s="6">
        <f t="shared" si="26"/>
        <v>0</v>
      </c>
      <c r="I742" s="24">
        <f t="shared" si="27"/>
        <v>0</v>
      </c>
      <c r="K742" s="2">
        <v>550</v>
      </c>
    </row>
    <row r="743" spans="2:11" ht="12.75">
      <c r="B743" s="103"/>
      <c r="H743" s="6">
        <f t="shared" si="26"/>
        <v>0</v>
      </c>
      <c r="I743" s="24">
        <f t="shared" si="27"/>
        <v>0</v>
      </c>
      <c r="K743" s="2">
        <v>550</v>
      </c>
    </row>
    <row r="744" spans="2:11" ht="12.75">
      <c r="B744" s="103"/>
      <c r="H744" s="6">
        <f t="shared" si="26"/>
        <v>0</v>
      </c>
      <c r="I744" s="24">
        <f t="shared" si="27"/>
        <v>0</v>
      </c>
      <c r="K744" s="2">
        <v>550</v>
      </c>
    </row>
    <row r="745" spans="2:11" ht="12.75">
      <c r="B745" s="103"/>
      <c r="H745" s="6">
        <f t="shared" si="26"/>
        <v>0</v>
      </c>
      <c r="I745" s="24">
        <f t="shared" si="27"/>
        <v>0</v>
      </c>
      <c r="K745" s="2">
        <v>550</v>
      </c>
    </row>
    <row r="746" spans="2:11" ht="12.75">
      <c r="B746" s="103"/>
      <c r="H746" s="6">
        <f t="shared" si="26"/>
        <v>0</v>
      </c>
      <c r="I746" s="24">
        <f t="shared" si="27"/>
        <v>0</v>
      </c>
      <c r="K746" s="2">
        <v>550</v>
      </c>
    </row>
    <row r="747" spans="2:11" ht="12.75">
      <c r="B747" s="103"/>
      <c r="H747" s="6">
        <f t="shared" si="26"/>
        <v>0</v>
      </c>
      <c r="I747" s="24">
        <f t="shared" si="27"/>
        <v>0</v>
      </c>
      <c r="K747" s="2">
        <v>550</v>
      </c>
    </row>
    <row r="748" spans="2:11" ht="12.75">
      <c r="B748" s="103"/>
      <c r="H748" s="6">
        <f t="shared" si="26"/>
        <v>0</v>
      </c>
      <c r="I748" s="24">
        <f t="shared" si="27"/>
        <v>0</v>
      </c>
      <c r="K748" s="2">
        <v>550</v>
      </c>
    </row>
    <row r="749" spans="1:11" s="44" customFormat="1" ht="12.75">
      <c r="A749" s="13"/>
      <c r="B749" s="79">
        <f>+B756+B767+B775+B783+B788</f>
        <v>44300</v>
      </c>
      <c r="C749" s="41" t="s">
        <v>369</v>
      </c>
      <c r="D749" s="42" t="s">
        <v>370</v>
      </c>
      <c r="E749" s="41" t="s">
        <v>346</v>
      </c>
      <c r="F749" s="20"/>
      <c r="G749" s="20"/>
      <c r="H749" s="40">
        <f t="shared" si="26"/>
        <v>-44300</v>
      </c>
      <c r="I749" s="43">
        <f t="shared" si="27"/>
        <v>80.54545454545455</v>
      </c>
      <c r="K749" s="2">
        <v>550</v>
      </c>
    </row>
    <row r="750" spans="2:11" ht="12.75">
      <c r="B750" s="103"/>
      <c r="H750" s="6">
        <v>0</v>
      </c>
      <c r="I750" s="24">
        <f t="shared" si="27"/>
        <v>0</v>
      </c>
      <c r="K750" s="2">
        <v>550</v>
      </c>
    </row>
    <row r="751" spans="2:11" ht="12.75">
      <c r="B751" s="103"/>
      <c r="H751" s="6">
        <f t="shared" si="26"/>
        <v>0</v>
      </c>
      <c r="I751" s="24">
        <f t="shared" si="27"/>
        <v>0</v>
      </c>
      <c r="K751" s="2">
        <v>550</v>
      </c>
    </row>
    <row r="752" spans="2:11" ht="12.75">
      <c r="B752" s="83">
        <v>3000</v>
      </c>
      <c r="C752" s="14" t="s">
        <v>351</v>
      </c>
      <c r="D752" s="14" t="s">
        <v>32</v>
      </c>
      <c r="E752" s="1" t="s">
        <v>43</v>
      </c>
      <c r="F752" s="29" t="s">
        <v>371</v>
      </c>
      <c r="G752" s="55" t="s">
        <v>124</v>
      </c>
      <c r="H752" s="6">
        <f t="shared" si="26"/>
        <v>-3000</v>
      </c>
      <c r="I752" s="24">
        <f t="shared" si="27"/>
        <v>5.454545454545454</v>
      </c>
      <c r="K752" s="2">
        <v>550</v>
      </c>
    </row>
    <row r="753" spans="2:11" ht="12.75">
      <c r="B753" s="83">
        <v>2000</v>
      </c>
      <c r="C753" s="14" t="s">
        <v>354</v>
      </c>
      <c r="D753" s="14" t="s">
        <v>32</v>
      </c>
      <c r="E753" s="14" t="s">
        <v>43</v>
      </c>
      <c r="F753" s="29" t="s">
        <v>372</v>
      </c>
      <c r="G753" s="49" t="s">
        <v>124</v>
      </c>
      <c r="H753" s="6">
        <f t="shared" si="26"/>
        <v>-5000</v>
      </c>
      <c r="I753" s="24">
        <f t="shared" si="27"/>
        <v>3.6363636363636362</v>
      </c>
      <c r="K753" s="2">
        <v>550</v>
      </c>
    </row>
    <row r="754" spans="2:11" ht="12.75">
      <c r="B754" s="103">
        <v>2000</v>
      </c>
      <c r="C754" s="1" t="s">
        <v>356</v>
      </c>
      <c r="D754" s="1" t="s">
        <v>32</v>
      </c>
      <c r="E754" s="1" t="s">
        <v>43</v>
      </c>
      <c r="F754" s="29" t="s">
        <v>373</v>
      </c>
      <c r="G754" s="29" t="s">
        <v>129</v>
      </c>
      <c r="H754" s="6">
        <f t="shared" si="26"/>
        <v>-7000</v>
      </c>
      <c r="I754" s="24">
        <f t="shared" si="27"/>
        <v>3.6363636363636362</v>
      </c>
      <c r="K754" s="2">
        <v>550</v>
      </c>
    </row>
    <row r="755" spans="2:11" ht="12.75">
      <c r="B755" s="103">
        <v>3000</v>
      </c>
      <c r="C755" s="1" t="s">
        <v>362</v>
      </c>
      <c r="D755" s="1" t="s">
        <v>32</v>
      </c>
      <c r="E755" s="1" t="s">
        <v>43</v>
      </c>
      <c r="F755" s="29" t="s">
        <v>374</v>
      </c>
      <c r="G755" s="29" t="s">
        <v>129</v>
      </c>
      <c r="H755" s="6">
        <f t="shared" si="26"/>
        <v>-10000</v>
      </c>
      <c r="I755" s="24">
        <f t="shared" si="27"/>
        <v>5.454545454545454</v>
      </c>
      <c r="K755" s="2">
        <v>550</v>
      </c>
    </row>
    <row r="756" spans="1:11" s="44" customFormat="1" ht="12.75">
      <c r="A756" s="13"/>
      <c r="B756" s="79">
        <f>SUM(B752:B755)</f>
        <v>10000</v>
      </c>
      <c r="C756" s="13" t="s">
        <v>48</v>
      </c>
      <c r="D756" s="13"/>
      <c r="E756" s="13"/>
      <c r="F756" s="20"/>
      <c r="G756" s="20"/>
      <c r="H756" s="40">
        <v>0</v>
      </c>
      <c r="I756" s="43">
        <f t="shared" si="27"/>
        <v>18.181818181818183</v>
      </c>
      <c r="K756" s="2">
        <v>550</v>
      </c>
    </row>
    <row r="757" spans="2:11" ht="12.75">
      <c r="B757" s="103"/>
      <c r="H757" s="6">
        <f t="shared" si="26"/>
        <v>0</v>
      </c>
      <c r="I757" s="24">
        <f t="shared" si="27"/>
        <v>0</v>
      </c>
      <c r="K757" s="2">
        <v>550</v>
      </c>
    </row>
    <row r="758" spans="2:11" ht="12.75">
      <c r="B758" s="103"/>
      <c r="H758" s="6">
        <f t="shared" si="26"/>
        <v>0</v>
      </c>
      <c r="I758" s="24">
        <f t="shared" si="27"/>
        <v>0</v>
      </c>
      <c r="K758" s="2">
        <v>550</v>
      </c>
    </row>
    <row r="759" spans="2:11" ht="12.75">
      <c r="B759" s="103"/>
      <c r="H759" s="6">
        <f t="shared" si="26"/>
        <v>0</v>
      </c>
      <c r="I759" s="24">
        <f t="shared" si="27"/>
        <v>0</v>
      </c>
      <c r="K759" s="2">
        <v>550</v>
      </c>
    </row>
    <row r="760" spans="2:11" ht="12.75">
      <c r="B760" s="103">
        <v>500</v>
      </c>
      <c r="C760" s="1" t="s">
        <v>49</v>
      </c>
      <c r="D760" s="14" t="s">
        <v>32</v>
      </c>
      <c r="E760" s="14" t="s">
        <v>50</v>
      </c>
      <c r="F760" s="29" t="s">
        <v>375</v>
      </c>
      <c r="G760" s="29" t="s">
        <v>124</v>
      </c>
      <c r="H760" s="6">
        <f t="shared" si="26"/>
        <v>-500</v>
      </c>
      <c r="I760" s="24">
        <f t="shared" si="27"/>
        <v>0.9090909090909091</v>
      </c>
      <c r="K760" s="2">
        <v>550</v>
      </c>
    </row>
    <row r="761" spans="2:11" ht="12.75">
      <c r="B761" s="103">
        <v>1000</v>
      </c>
      <c r="C761" s="1" t="s">
        <v>49</v>
      </c>
      <c r="D761" s="14" t="s">
        <v>32</v>
      </c>
      <c r="E761" s="1" t="s">
        <v>50</v>
      </c>
      <c r="F761" s="29" t="s">
        <v>375</v>
      </c>
      <c r="G761" s="29" t="s">
        <v>127</v>
      </c>
      <c r="H761" s="6">
        <f t="shared" si="26"/>
        <v>-1500</v>
      </c>
      <c r="I761" s="24">
        <f t="shared" si="27"/>
        <v>1.8181818181818181</v>
      </c>
      <c r="K761" s="2">
        <v>550</v>
      </c>
    </row>
    <row r="762" spans="2:11" ht="12.75">
      <c r="B762" s="103">
        <v>1000</v>
      </c>
      <c r="C762" s="1" t="s">
        <v>49</v>
      </c>
      <c r="D762" s="14" t="s">
        <v>32</v>
      </c>
      <c r="E762" s="1" t="s">
        <v>50</v>
      </c>
      <c r="F762" s="29" t="s">
        <v>375</v>
      </c>
      <c r="G762" s="29" t="s">
        <v>148</v>
      </c>
      <c r="H762" s="6">
        <f t="shared" si="26"/>
        <v>-2500</v>
      </c>
      <c r="I762" s="24">
        <f t="shared" si="27"/>
        <v>1.8181818181818181</v>
      </c>
      <c r="K762" s="2">
        <v>550</v>
      </c>
    </row>
    <row r="763" spans="2:11" ht="12.75">
      <c r="B763" s="103">
        <v>2000</v>
      </c>
      <c r="C763" s="1" t="s">
        <v>49</v>
      </c>
      <c r="D763" s="1" t="s">
        <v>32</v>
      </c>
      <c r="E763" s="1" t="s">
        <v>50</v>
      </c>
      <c r="F763" s="29" t="s">
        <v>375</v>
      </c>
      <c r="G763" s="29" t="s">
        <v>138</v>
      </c>
      <c r="H763" s="6">
        <f t="shared" si="26"/>
        <v>-4500</v>
      </c>
      <c r="I763" s="24">
        <f t="shared" si="27"/>
        <v>3.6363636363636362</v>
      </c>
      <c r="K763" s="2">
        <v>550</v>
      </c>
    </row>
    <row r="764" spans="2:11" ht="12.75">
      <c r="B764" s="103">
        <v>2000</v>
      </c>
      <c r="C764" s="1" t="s">
        <v>49</v>
      </c>
      <c r="D764" s="1" t="s">
        <v>32</v>
      </c>
      <c r="E764" s="1" t="s">
        <v>50</v>
      </c>
      <c r="F764" s="29" t="s">
        <v>375</v>
      </c>
      <c r="G764" s="29" t="s">
        <v>138</v>
      </c>
      <c r="H764" s="6">
        <f t="shared" si="26"/>
        <v>-6500</v>
      </c>
      <c r="I764" s="24">
        <f t="shared" si="27"/>
        <v>3.6363636363636362</v>
      </c>
      <c r="K764" s="2">
        <v>550</v>
      </c>
    </row>
    <row r="765" spans="2:11" ht="12.75">
      <c r="B765" s="103">
        <v>500</v>
      </c>
      <c r="C765" s="1" t="s">
        <v>49</v>
      </c>
      <c r="D765" s="1" t="s">
        <v>32</v>
      </c>
      <c r="E765" s="1" t="s">
        <v>50</v>
      </c>
      <c r="F765" s="29" t="s">
        <v>375</v>
      </c>
      <c r="G765" s="29" t="s">
        <v>129</v>
      </c>
      <c r="H765" s="6">
        <f t="shared" si="26"/>
        <v>-7000</v>
      </c>
      <c r="I765" s="24">
        <f t="shared" si="27"/>
        <v>0.9090909090909091</v>
      </c>
      <c r="K765" s="2">
        <v>550</v>
      </c>
    </row>
    <row r="766" spans="2:11" ht="12.75">
      <c r="B766" s="103">
        <v>300</v>
      </c>
      <c r="C766" s="1" t="s">
        <v>49</v>
      </c>
      <c r="D766" s="1" t="s">
        <v>32</v>
      </c>
      <c r="E766" s="1" t="s">
        <v>50</v>
      </c>
      <c r="F766" s="29" t="s">
        <v>375</v>
      </c>
      <c r="G766" s="29" t="s">
        <v>132</v>
      </c>
      <c r="H766" s="6">
        <f t="shared" si="26"/>
        <v>-7300</v>
      </c>
      <c r="I766" s="24">
        <f t="shared" si="27"/>
        <v>0.5454545454545454</v>
      </c>
      <c r="K766" s="2">
        <v>550</v>
      </c>
    </row>
    <row r="767" spans="1:11" s="44" customFormat="1" ht="12.75">
      <c r="A767" s="13"/>
      <c r="B767" s="79">
        <f>SUM(B760:B766)</f>
        <v>7300</v>
      </c>
      <c r="C767" s="13"/>
      <c r="D767" s="13"/>
      <c r="E767" s="13" t="s">
        <v>50</v>
      </c>
      <c r="F767" s="20"/>
      <c r="G767" s="20"/>
      <c r="H767" s="40">
        <v>0</v>
      </c>
      <c r="I767" s="43">
        <f t="shared" si="27"/>
        <v>13.272727272727273</v>
      </c>
      <c r="K767" s="2">
        <v>550</v>
      </c>
    </row>
    <row r="768" spans="2:11" ht="12.75">
      <c r="B768" s="103"/>
      <c r="H768" s="6">
        <f t="shared" si="26"/>
        <v>0</v>
      </c>
      <c r="I768" s="24">
        <f t="shared" si="27"/>
        <v>0</v>
      </c>
      <c r="K768" s="2">
        <v>550</v>
      </c>
    </row>
    <row r="769" spans="2:11" ht="12.75">
      <c r="B769" s="103"/>
      <c r="H769" s="6">
        <f t="shared" si="26"/>
        <v>0</v>
      </c>
      <c r="I769" s="24">
        <f t="shared" si="27"/>
        <v>0</v>
      </c>
      <c r="K769" s="2">
        <v>550</v>
      </c>
    </row>
    <row r="770" spans="2:11" ht="12.75">
      <c r="B770" s="83">
        <v>3000</v>
      </c>
      <c r="C770" s="14" t="s">
        <v>52</v>
      </c>
      <c r="D770" s="14" t="s">
        <v>32</v>
      </c>
      <c r="E770" s="14" t="s">
        <v>43</v>
      </c>
      <c r="F770" s="29" t="s">
        <v>376</v>
      </c>
      <c r="G770" s="49" t="s">
        <v>124</v>
      </c>
      <c r="H770" s="6">
        <f t="shared" si="26"/>
        <v>-3000</v>
      </c>
      <c r="I770" s="24">
        <f t="shared" si="27"/>
        <v>5.454545454545454</v>
      </c>
      <c r="K770" s="2">
        <v>550</v>
      </c>
    </row>
    <row r="771" spans="2:11" ht="12.75">
      <c r="B771" s="103">
        <v>3000</v>
      </c>
      <c r="C771" s="1" t="s">
        <v>52</v>
      </c>
      <c r="D771" s="14" t="s">
        <v>32</v>
      </c>
      <c r="E771" s="1" t="s">
        <v>43</v>
      </c>
      <c r="F771" s="29" t="s">
        <v>376</v>
      </c>
      <c r="G771" s="29" t="s">
        <v>127</v>
      </c>
      <c r="H771" s="6">
        <f t="shared" si="26"/>
        <v>-6000</v>
      </c>
      <c r="I771" s="24">
        <f t="shared" si="27"/>
        <v>5.454545454545454</v>
      </c>
      <c r="K771" s="2">
        <v>550</v>
      </c>
    </row>
    <row r="772" spans="2:11" ht="12.75">
      <c r="B772" s="103">
        <v>3000</v>
      </c>
      <c r="C772" s="1" t="s">
        <v>52</v>
      </c>
      <c r="D772" s="14" t="s">
        <v>32</v>
      </c>
      <c r="E772" s="1" t="s">
        <v>43</v>
      </c>
      <c r="F772" s="29" t="s">
        <v>376</v>
      </c>
      <c r="G772" s="29" t="s">
        <v>148</v>
      </c>
      <c r="H772" s="6">
        <f t="shared" si="26"/>
        <v>-9000</v>
      </c>
      <c r="I772" s="24">
        <f t="shared" si="27"/>
        <v>5.454545454545454</v>
      </c>
      <c r="K772" s="2">
        <v>550</v>
      </c>
    </row>
    <row r="773" spans="2:11" ht="12.75">
      <c r="B773" s="103">
        <v>3000</v>
      </c>
      <c r="C773" s="1" t="s">
        <v>52</v>
      </c>
      <c r="D773" s="1" t="s">
        <v>32</v>
      </c>
      <c r="E773" s="1" t="s">
        <v>43</v>
      </c>
      <c r="F773" s="29" t="s">
        <v>376</v>
      </c>
      <c r="G773" s="29" t="s">
        <v>138</v>
      </c>
      <c r="H773" s="6">
        <f t="shared" si="26"/>
        <v>-12000</v>
      </c>
      <c r="I773" s="24">
        <f t="shared" si="27"/>
        <v>5.454545454545454</v>
      </c>
      <c r="K773" s="2">
        <v>550</v>
      </c>
    </row>
    <row r="774" spans="2:11" ht="12.75">
      <c r="B774" s="103">
        <v>3000</v>
      </c>
      <c r="C774" s="14" t="s">
        <v>52</v>
      </c>
      <c r="D774" s="1" t="s">
        <v>32</v>
      </c>
      <c r="E774" s="1" t="s">
        <v>43</v>
      </c>
      <c r="F774" s="29" t="s">
        <v>376</v>
      </c>
      <c r="G774" s="29" t="s">
        <v>129</v>
      </c>
      <c r="H774" s="6">
        <f aca="true" t="shared" si="28" ref="H774:H849">H773-B774</f>
        <v>-15000</v>
      </c>
      <c r="I774" s="24">
        <f t="shared" si="27"/>
        <v>5.454545454545454</v>
      </c>
      <c r="K774" s="2">
        <v>550</v>
      </c>
    </row>
    <row r="775" spans="1:11" s="44" customFormat="1" ht="12.75">
      <c r="A775" s="13"/>
      <c r="B775" s="79">
        <f>SUM(B770:B774)</f>
        <v>15000</v>
      </c>
      <c r="C775" s="13" t="s">
        <v>52</v>
      </c>
      <c r="D775" s="13"/>
      <c r="E775" s="13"/>
      <c r="F775" s="20"/>
      <c r="G775" s="20"/>
      <c r="H775" s="40">
        <v>0</v>
      </c>
      <c r="I775" s="43">
        <f t="shared" si="27"/>
        <v>27.272727272727273</v>
      </c>
      <c r="K775" s="2">
        <v>550</v>
      </c>
    </row>
    <row r="776" spans="2:11" ht="12.75">
      <c r="B776" s="103"/>
      <c r="H776" s="6">
        <f t="shared" si="28"/>
        <v>0</v>
      </c>
      <c r="I776" s="24">
        <f t="shared" si="27"/>
        <v>0</v>
      </c>
      <c r="K776" s="2">
        <v>550</v>
      </c>
    </row>
    <row r="777" spans="2:11" ht="12.75">
      <c r="B777" s="103"/>
      <c r="H777" s="6">
        <f t="shared" si="28"/>
        <v>0</v>
      </c>
      <c r="I777" s="24">
        <f t="shared" si="27"/>
        <v>0</v>
      </c>
      <c r="K777" s="2">
        <v>550</v>
      </c>
    </row>
    <row r="778" spans="2:11" ht="12.75">
      <c r="B778" s="103">
        <v>2000</v>
      </c>
      <c r="C778" s="14" t="s">
        <v>57</v>
      </c>
      <c r="D778" s="14" t="s">
        <v>32</v>
      </c>
      <c r="E778" s="1" t="s">
        <v>43</v>
      </c>
      <c r="F778" s="29" t="s">
        <v>375</v>
      </c>
      <c r="G778" s="29" t="s">
        <v>124</v>
      </c>
      <c r="H778" s="6">
        <f t="shared" si="28"/>
        <v>-2000</v>
      </c>
      <c r="I778" s="24">
        <f t="shared" si="27"/>
        <v>3.6363636363636362</v>
      </c>
      <c r="K778" s="2">
        <v>550</v>
      </c>
    </row>
    <row r="779" spans="2:11" ht="12.75">
      <c r="B779" s="103">
        <v>2000</v>
      </c>
      <c r="C779" s="48" t="s">
        <v>57</v>
      </c>
      <c r="D779" s="14" t="s">
        <v>32</v>
      </c>
      <c r="E779" s="48" t="s">
        <v>43</v>
      </c>
      <c r="F779" s="29" t="s">
        <v>377</v>
      </c>
      <c r="G779" s="29" t="s">
        <v>378</v>
      </c>
      <c r="H779" s="6">
        <f t="shared" si="28"/>
        <v>-4000</v>
      </c>
      <c r="I779" s="24">
        <f t="shared" si="27"/>
        <v>3.6363636363636362</v>
      </c>
      <c r="K779" s="2">
        <v>550</v>
      </c>
    </row>
    <row r="780" spans="2:11" ht="12.75">
      <c r="B780" s="103">
        <v>2000</v>
      </c>
      <c r="C780" s="1" t="s">
        <v>57</v>
      </c>
      <c r="D780" s="1" t="s">
        <v>32</v>
      </c>
      <c r="E780" s="1" t="s">
        <v>43</v>
      </c>
      <c r="F780" s="29" t="s">
        <v>375</v>
      </c>
      <c r="G780" s="29" t="s">
        <v>148</v>
      </c>
      <c r="H780" s="6">
        <f t="shared" si="28"/>
        <v>-6000</v>
      </c>
      <c r="I780" s="24">
        <f t="shared" si="27"/>
        <v>3.6363636363636362</v>
      </c>
      <c r="K780" s="2">
        <v>550</v>
      </c>
    </row>
    <row r="781" spans="2:11" ht="12.75">
      <c r="B781" s="103">
        <v>2000</v>
      </c>
      <c r="C781" s="1" t="s">
        <v>57</v>
      </c>
      <c r="D781" s="1" t="s">
        <v>32</v>
      </c>
      <c r="E781" s="1" t="s">
        <v>43</v>
      </c>
      <c r="F781" s="29" t="s">
        <v>375</v>
      </c>
      <c r="G781" s="29" t="s">
        <v>138</v>
      </c>
      <c r="H781" s="6">
        <f t="shared" si="28"/>
        <v>-8000</v>
      </c>
      <c r="I781" s="24">
        <f t="shared" si="27"/>
        <v>3.6363636363636362</v>
      </c>
      <c r="K781" s="2">
        <v>550</v>
      </c>
    </row>
    <row r="782" spans="2:11" ht="12.75">
      <c r="B782" s="103">
        <v>2000</v>
      </c>
      <c r="C782" s="1" t="s">
        <v>57</v>
      </c>
      <c r="D782" s="1" t="s">
        <v>32</v>
      </c>
      <c r="E782" s="1" t="s">
        <v>43</v>
      </c>
      <c r="F782" s="29" t="s">
        <v>375</v>
      </c>
      <c r="G782" s="29" t="s">
        <v>129</v>
      </c>
      <c r="H782" s="6">
        <f t="shared" si="28"/>
        <v>-10000</v>
      </c>
      <c r="I782" s="24">
        <f t="shared" si="27"/>
        <v>3.6363636363636362</v>
      </c>
      <c r="K782" s="2">
        <v>550</v>
      </c>
    </row>
    <row r="783" spans="1:11" s="44" customFormat="1" ht="12.75">
      <c r="A783" s="13"/>
      <c r="B783" s="79">
        <f>SUM(B778:B782)</f>
        <v>10000</v>
      </c>
      <c r="C783" s="13" t="s">
        <v>57</v>
      </c>
      <c r="D783" s="13"/>
      <c r="E783" s="13"/>
      <c r="F783" s="20"/>
      <c r="G783" s="20"/>
      <c r="H783" s="40">
        <v>0</v>
      </c>
      <c r="I783" s="43">
        <f t="shared" si="27"/>
        <v>18.181818181818183</v>
      </c>
      <c r="K783" s="2">
        <v>550</v>
      </c>
    </row>
    <row r="784" spans="2:11" ht="12.75">
      <c r="B784" s="103"/>
      <c r="H784" s="6">
        <f t="shared" si="28"/>
        <v>0</v>
      </c>
      <c r="I784" s="24">
        <f t="shared" si="27"/>
        <v>0</v>
      </c>
      <c r="K784" s="2">
        <v>550</v>
      </c>
    </row>
    <row r="785" spans="2:11" ht="12.75">
      <c r="B785" s="103"/>
      <c r="H785" s="6">
        <f t="shared" si="28"/>
        <v>0</v>
      </c>
      <c r="I785" s="24">
        <f t="shared" si="27"/>
        <v>0</v>
      </c>
      <c r="K785" s="2">
        <v>550</v>
      </c>
    </row>
    <row r="786" spans="2:11" ht="12.75">
      <c r="B786" s="103"/>
      <c r="H786" s="6">
        <f t="shared" si="28"/>
        <v>0</v>
      </c>
      <c r="I786" s="24">
        <f t="shared" si="27"/>
        <v>0</v>
      </c>
      <c r="K786" s="2">
        <v>550</v>
      </c>
    </row>
    <row r="787" spans="2:11" ht="12.75">
      <c r="B787" s="103">
        <v>2000</v>
      </c>
      <c r="C787" s="1" t="s">
        <v>60</v>
      </c>
      <c r="D787" s="14" t="s">
        <v>32</v>
      </c>
      <c r="E787" s="1" t="s">
        <v>59</v>
      </c>
      <c r="F787" s="29" t="s">
        <v>375</v>
      </c>
      <c r="G787" s="29" t="s">
        <v>124</v>
      </c>
      <c r="H787" s="6">
        <f t="shared" si="28"/>
        <v>-2000</v>
      </c>
      <c r="I787" s="24">
        <f t="shared" si="27"/>
        <v>3.6363636363636362</v>
      </c>
      <c r="K787" s="2">
        <v>550</v>
      </c>
    </row>
    <row r="788" spans="1:11" s="44" customFormat="1" ht="12.75">
      <c r="A788" s="13"/>
      <c r="B788" s="79">
        <v>2000</v>
      </c>
      <c r="C788" s="13"/>
      <c r="D788" s="13"/>
      <c r="E788" s="13" t="s">
        <v>59</v>
      </c>
      <c r="F788" s="20"/>
      <c r="G788" s="20"/>
      <c r="H788" s="40">
        <v>0</v>
      </c>
      <c r="I788" s="43">
        <f t="shared" si="27"/>
        <v>3.6363636363636362</v>
      </c>
      <c r="K788" s="2">
        <v>550</v>
      </c>
    </row>
    <row r="789" spans="2:11" ht="12.75">
      <c r="B789" s="103"/>
      <c r="H789" s="6">
        <f t="shared" si="28"/>
        <v>0</v>
      </c>
      <c r="I789" s="24">
        <f t="shared" si="27"/>
        <v>0</v>
      </c>
      <c r="K789" s="2">
        <v>550</v>
      </c>
    </row>
    <row r="790" spans="2:11" ht="12.75">
      <c r="B790" s="103"/>
      <c r="H790" s="6">
        <f t="shared" si="28"/>
        <v>0</v>
      </c>
      <c r="I790" s="24">
        <f t="shared" si="27"/>
        <v>0</v>
      </c>
      <c r="K790" s="2">
        <v>550</v>
      </c>
    </row>
    <row r="791" spans="2:11" ht="12.75">
      <c r="B791" s="103"/>
      <c r="H791" s="6">
        <f t="shared" si="28"/>
        <v>0</v>
      </c>
      <c r="I791" s="24">
        <f t="shared" si="27"/>
        <v>0</v>
      </c>
      <c r="K791" s="2">
        <v>550</v>
      </c>
    </row>
    <row r="792" spans="2:11" ht="12.75">
      <c r="B792" s="103"/>
      <c r="H792" s="6">
        <f t="shared" si="28"/>
        <v>0</v>
      </c>
      <c r="I792" s="24">
        <f t="shared" si="27"/>
        <v>0</v>
      </c>
      <c r="K792" s="2">
        <v>550</v>
      </c>
    </row>
    <row r="793" spans="2:11" ht="12.75">
      <c r="B793" s="103"/>
      <c r="H793" s="6">
        <f t="shared" si="28"/>
        <v>0</v>
      </c>
      <c r="I793" s="24">
        <f t="shared" si="27"/>
        <v>0</v>
      </c>
      <c r="K793" s="2">
        <v>550</v>
      </c>
    </row>
    <row r="794" spans="2:11" ht="12.75">
      <c r="B794" s="103"/>
      <c r="H794" s="6">
        <f t="shared" si="28"/>
        <v>0</v>
      </c>
      <c r="I794" s="24">
        <f t="shared" si="27"/>
        <v>0</v>
      </c>
      <c r="K794" s="2">
        <v>550</v>
      </c>
    </row>
    <row r="795" spans="2:11" ht="12.75">
      <c r="B795" s="103"/>
      <c r="H795" s="6">
        <f t="shared" si="28"/>
        <v>0</v>
      </c>
      <c r="I795" s="24">
        <f t="shared" si="27"/>
        <v>0</v>
      </c>
      <c r="K795" s="2">
        <v>550</v>
      </c>
    </row>
    <row r="796" spans="1:11" s="44" customFormat="1" ht="12.75">
      <c r="A796" s="13"/>
      <c r="B796" s="79">
        <f>+B800+B811+B820+B828+B837+B843+B851</f>
        <v>74550</v>
      </c>
      <c r="C796" s="41" t="s">
        <v>379</v>
      </c>
      <c r="D796" s="42" t="s">
        <v>380</v>
      </c>
      <c r="E796" s="41" t="s">
        <v>381</v>
      </c>
      <c r="F796" s="20"/>
      <c r="G796" s="20"/>
      <c r="H796" s="40">
        <f t="shared" si="28"/>
        <v>-74550</v>
      </c>
      <c r="I796" s="43">
        <f t="shared" si="27"/>
        <v>135.54545454545453</v>
      </c>
      <c r="K796" s="2">
        <v>550</v>
      </c>
    </row>
    <row r="797" spans="2:11" ht="12.75">
      <c r="B797" s="103"/>
      <c r="H797" s="6">
        <f t="shared" si="28"/>
        <v>-74550</v>
      </c>
      <c r="I797" s="24">
        <f t="shared" si="27"/>
        <v>0</v>
      </c>
      <c r="K797" s="2">
        <v>550</v>
      </c>
    </row>
    <row r="798" spans="2:11" ht="12.75">
      <c r="B798" s="103">
        <v>2500</v>
      </c>
      <c r="C798" s="47" t="s">
        <v>0</v>
      </c>
      <c r="D798" s="1" t="s">
        <v>32</v>
      </c>
      <c r="E798" s="1" t="s">
        <v>93</v>
      </c>
      <c r="F798" s="56" t="s">
        <v>382</v>
      </c>
      <c r="G798" s="29" t="s">
        <v>236</v>
      </c>
      <c r="H798" s="6">
        <f t="shared" si="28"/>
        <v>-77050</v>
      </c>
      <c r="I798" s="24">
        <f t="shared" si="27"/>
        <v>4.545454545454546</v>
      </c>
      <c r="K798" s="2">
        <v>550</v>
      </c>
    </row>
    <row r="799" spans="2:11" ht="12.75">
      <c r="B799" s="103">
        <v>5000</v>
      </c>
      <c r="C799" s="47" t="s">
        <v>0</v>
      </c>
      <c r="D799" s="1" t="s">
        <v>32</v>
      </c>
      <c r="E799" s="1" t="s">
        <v>93</v>
      </c>
      <c r="F799" s="56" t="s">
        <v>383</v>
      </c>
      <c r="G799" s="29" t="s">
        <v>238</v>
      </c>
      <c r="H799" s="6">
        <f t="shared" si="28"/>
        <v>-82050</v>
      </c>
      <c r="I799" s="24">
        <f t="shared" si="27"/>
        <v>9.090909090909092</v>
      </c>
      <c r="K799" s="2">
        <v>550</v>
      </c>
    </row>
    <row r="800" spans="1:11" s="44" customFormat="1" ht="12.75">
      <c r="A800" s="13"/>
      <c r="B800" s="79">
        <f>SUM(B798:B799)</f>
        <v>7500</v>
      </c>
      <c r="C800" s="13" t="s">
        <v>0</v>
      </c>
      <c r="D800" s="13"/>
      <c r="E800" s="13"/>
      <c r="F800" s="20"/>
      <c r="G800" s="20"/>
      <c r="H800" s="40">
        <v>0</v>
      </c>
      <c r="I800" s="43">
        <f aca="true" t="shared" si="29" ref="I800:I862">+B800/K800</f>
        <v>13.636363636363637</v>
      </c>
      <c r="K800" s="2">
        <v>550</v>
      </c>
    </row>
    <row r="801" spans="2:11" ht="12.75">
      <c r="B801" s="103"/>
      <c r="H801" s="6">
        <f t="shared" si="28"/>
        <v>0</v>
      </c>
      <c r="I801" s="24">
        <f t="shared" si="29"/>
        <v>0</v>
      </c>
      <c r="K801" s="2">
        <v>550</v>
      </c>
    </row>
    <row r="802" spans="2:11" ht="12.75">
      <c r="B802" s="103"/>
      <c r="H802" s="6">
        <f t="shared" si="28"/>
        <v>0</v>
      </c>
      <c r="I802" s="24">
        <f t="shared" si="29"/>
        <v>0</v>
      </c>
      <c r="K802" s="2">
        <v>550</v>
      </c>
    </row>
    <row r="803" spans="2:11" ht="12.75">
      <c r="B803" s="103"/>
      <c r="H803" s="6">
        <f t="shared" si="28"/>
        <v>0</v>
      </c>
      <c r="I803" s="24">
        <f t="shared" si="29"/>
        <v>0</v>
      </c>
      <c r="K803" s="2">
        <v>550</v>
      </c>
    </row>
    <row r="804" spans="2:11" ht="12.75">
      <c r="B804" s="103"/>
      <c r="H804" s="6">
        <f t="shared" si="28"/>
        <v>0</v>
      </c>
      <c r="I804" s="24">
        <f t="shared" si="29"/>
        <v>0</v>
      </c>
      <c r="K804" s="2">
        <v>550</v>
      </c>
    </row>
    <row r="805" spans="2:11" ht="12.75">
      <c r="B805" s="83">
        <v>2000</v>
      </c>
      <c r="C805" s="1" t="s">
        <v>384</v>
      </c>
      <c r="D805" s="14" t="s">
        <v>32</v>
      </c>
      <c r="E805" s="1" t="s">
        <v>43</v>
      </c>
      <c r="F805" s="29" t="s">
        <v>385</v>
      </c>
      <c r="G805" s="46" t="s">
        <v>244</v>
      </c>
      <c r="H805" s="6">
        <f t="shared" si="28"/>
        <v>-2000</v>
      </c>
      <c r="I805" s="24">
        <f t="shared" si="29"/>
        <v>3.6363636363636362</v>
      </c>
      <c r="K805" s="2">
        <v>550</v>
      </c>
    </row>
    <row r="806" spans="2:11" ht="12.75">
      <c r="B806" s="83">
        <v>2000</v>
      </c>
      <c r="C806" s="14" t="s">
        <v>386</v>
      </c>
      <c r="D806" s="14" t="s">
        <v>32</v>
      </c>
      <c r="E806" s="14" t="s">
        <v>43</v>
      </c>
      <c r="F806" s="29" t="s">
        <v>387</v>
      </c>
      <c r="G806" s="49" t="s">
        <v>244</v>
      </c>
      <c r="H806" s="6">
        <f t="shared" si="28"/>
        <v>-4000</v>
      </c>
      <c r="I806" s="24">
        <f t="shared" si="29"/>
        <v>3.6363636363636362</v>
      </c>
      <c r="K806" s="2">
        <v>550</v>
      </c>
    </row>
    <row r="807" spans="2:11" ht="12.75">
      <c r="B807" s="103">
        <v>2000</v>
      </c>
      <c r="C807" s="1" t="s">
        <v>388</v>
      </c>
      <c r="D807" s="14" t="s">
        <v>32</v>
      </c>
      <c r="E807" s="1" t="s">
        <v>43</v>
      </c>
      <c r="F807" s="29" t="s">
        <v>389</v>
      </c>
      <c r="G807" s="29" t="s">
        <v>236</v>
      </c>
      <c r="H807" s="6">
        <f t="shared" si="28"/>
        <v>-6000</v>
      </c>
      <c r="I807" s="24">
        <f t="shared" si="29"/>
        <v>3.6363636363636362</v>
      </c>
      <c r="K807" s="2">
        <v>550</v>
      </c>
    </row>
    <row r="808" spans="2:11" ht="12.75">
      <c r="B808" s="103">
        <v>2000</v>
      </c>
      <c r="C808" s="1" t="s">
        <v>386</v>
      </c>
      <c r="D808" s="14" t="s">
        <v>32</v>
      </c>
      <c r="E808" s="1" t="s">
        <v>43</v>
      </c>
      <c r="F808" s="29" t="s">
        <v>390</v>
      </c>
      <c r="G808" s="29" t="s">
        <v>236</v>
      </c>
      <c r="H808" s="6">
        <f t="shared" si="28"/>
        <v>-8000</v>
      </c>
      <c r="I808" s="24">
        <f t="shared" si="29"/>
        <v>3.6363636363636362</v>
      </c>
      <c r="K808" s="2">
        <v>550</v>
      </c>
    </row>
    <row r="809" spans="2:11" ht="12.75">
      <c r="B809" s="103">
        <v>2000</v>
      </c>
      <c r="C809" s="1" t="s">
        <v>388</v>
      </c>
      <c r="D809" s="14" t="s">
        <v>32</v>
      </c>
      <c r="E809" s="1" t="s">
        <v>43</v>
      </c>
      <c r="F809" s="29" t="s">
        <v>391</v>
      </c>
      <c r="G809" s="29" t="s">
        <v>238</v>
      </c>
      <c r="H809" s="6">
        <f t="shared" si="28"/>
        <v>-10000</v>
      </c>
      <c r="I809" s="24">
        <f t="shared" si="29"/>
        <v>3.6363636363636362</v>
      </c>
      <c r="K809" s="2">
        <v>550</v>
      </c>
    </row>
    <row r="810" spans="2:11" ht="12.75">
      <c r="B810" s="103">
        <v>2000</v>
      </c>
      <c r="C810" s="1" t="s">
        <v>392</v>
      </c>
      <c r="D810" s="14" t="s">
        <v>32</v>
      </c>
      <c r="E810" s="1" t="s">
        <v>43</v>
      </c>
      <c r="F810" s="29" t="s">
        <v>393</v>
      </c>
      <c r="G810" s="29" t="s">
        <v>238</v>
      </c>
      <c r="H810" s="6">
        <f t="shared" si="28"/>
        <v>-12000</v>
      </c>
      <c r="I810" s="24">
        <f t="shared" si="29"/>
        <v>3.6363636363636362</v>
      </c>
      <c r="K810" s="2">
        <v>550</v>
      </c>
    </row>
    <row r="811" spans="1:11" s="44" customFormat="1" ht="12.75">
      <c r="A811" s="13"/>
      <c r="B811" s="79">
        <f>SUM(B805:B810)</f>
        <v>12000</v>
      </c>
      <c r="C811" s="13" t="s">
        <v>48</v>
      </c>
      <c r="D811" s="13"/>
      <c r="E811" s="13"/>
      <c r="F811" s="20"/>
      <c r="G811" s="20"/>
      <c r="H811" s="40">
        <v>0</v>
      </c>
      <c r="I811" s="43">
        <f t="shared" si="29"/>
        <v>21.818181818181817</v>
      </c>
      <c r="K811" s="2">
        <v>550</v>
      </c>
    </row>
    <row r="812" spans="2:11" ht="12.75">
      <c r="B812" s="103"/>
      <c r="H812" s="6">
        <f t="shared" si="28"/>
        <v>0</v>
      </c>
      <c r="I812" s="24">
        <f t="shared" si="29"/>
        <v>0</v>
      </c>
      <c r="K812" s="2">
        <v>550</v>
      </c>
    </row>
    <row r="813" spans="2:11" ht="12.75">
      <c r="B813" s="103"/>
      <c r="H813" s="6">
        <f t="shared" si="28"/>
        <v>0</v>
      </c>
      <c r="I813" s="24">
        <f t="shared" si="29"/>
        <v>0</v>
      </c>
      <c r="K813" s="2">
        <v>550</v>
      </c>
    </row>
    <row r="814" spans="2:11" ht="12.75">
      <c r="B814" s="103"/>
      <c r="H814" s="6">
        <f t="shared" si="28"/>
        <v>0</v>
      </c>
      <c r="I814" s="24">
        <f t="shared" si="29"/>
        <v>0</v>
      </c>
      <c r="K814" s="2">
        <v>550</v>
      </c>
    </row>
    <row r="815" spans="2:11" ht="12.75">
      <c r="B815" s="83">
        <v>700</v>
      </c>
      <c r="C815" s="14" t="s">
        <v>49</v>
      </c>
      <c r="D815" s="14" t="s">
        <v>32</v>
      </c>
      <c r="E815" s="51" t="s">
        <v>50</v>
      </c>
      <c r="F815" s="29" t="s">
        <v>394</v>
      </c>
      <c r="G815" s="55" t="s">
        <v>244</v>
      </c>
      <c r="H815" s="6">
        <f t="shared" si="28"/>
        <v>-700</v>
      </c>
      <c r="I815" s="24">
        <f t="shared" si="29"/>
        <v>1.2727272727272727</v>
      </c>
      <c r="K815" s="2">
        <v>550</v>
      </c>
    </row>
    <row r="816" spans="2:11" ht="12.75">
      <c r="B816" s="103">
        <v>700</v>
      </c>
      <c r="C816" s="1" t="s">
        <v>49</v>
      </c>
      <c r="D816" s="14" t="s">
        <v>32</v>
      </c>
      <c r="E816" s="1" t="s">
        <v>50</v>
      </c>
      <c r="F816" s="29" t="s">
        <v>394</v>
      </c>
      <c r="G816" s="29" t="s">
        <v>248</v>
      </c>
      <c r="H816" s="6">
        <f t="shared" si="28"/>
        <v>-1400</v>
      </c>
      <c r="I816" s="24">
        <f t="shared" si="29"/>
        <v>1.2727272727272727</v>
      </c>
      <c r="K816" s="2">
        <v>550</v>
      </c>
    </row>
    <row r="817" spans="2:11" ht="12.75">
      <c r="B817" s="103">
        <v>2000</v>
      </c>
      <c r="C817" s="1" t="s">
        <v>49</v>
      </c>
      <c r="D817" s="14" t="s">
        <v>32</v>
      </c>
      <c r="E817" s="1" t="s">
        <v>50</v>
      </c>
      <c r="F817" s="29" t="s">
        <v>394</v>
      </c>
      <c r="G817" s="29" t="s">
        <v>234</v>
      </c>
      <c r="H817" s="6">
        <f t="shared" si="28"/>
        <v>-3400</v>
      </c>
      <c r="I817" s="24">
        <f t="shared" si="29"/>
        <v>3.6363636363636362</v>
      </c>
      <c r="K817" s="2">
        <v>550</v>
      </c>
    </row>
    <row r="818" spans="2:11" ht="12.75">
      <c r="B818" s="103">
        <v>2000</v>
      </c>
      <c r="C818" s="1" t="s">
        <v>49</v>
      </c>
      <c r="D818" s="14" t="s">
        <v>32</v>
      </c>
      <c r="E818" s="1" t="s">
        <v>50</v>
      </c>
      <c r="F818" s="29" t="s">
        <v>394</v>
      </c>
      <c r="G818" s="29" t="s">
        <v>234</v>
      </c>
      <c r="H818" s="6">
        <f t="shared" si="28"/>
        <v>-5400</v>
      </c>
      <c r="I818" s="24">
        <f t="shared" si="29"/>
        <v>3.6363636363636362</v>
      </c>
      <c r="K818" s="2">
        <v>550</v>
      </c>
    </row>
    <row r="819" spans="2:11" ht="12.75">
      <c r="B819" s="103">
        <v>900</v>
      </c>
      <c r="C819" s="1" t="s">
        <v>49</v>
      </c>
      <c r="D819" s="14" t="s">
        <v>32</v>
      </c>
      <c r="E819" s="1" t="s">
        <v>50</v>
      </c>
      <c r="F819" s="29" t="s">
        <v>394</v>
      </c>
      <c r="G819" s="29" t="s">
        <v>238</v>
      </c>
      <c r="H819" s="6">
        <f t="shared" si="28"/>
        <v>-6300</v>
      </c>
      <c r="I819" s="24">
        <f t="shared" si="29"/>
        <v>1.6363636363636365</v>
      </c>
      <c r="K819" s="2">
        <v>550</v>
      </c>
    </row>
    <row r="820" spans="1:11" s="44" customFormat="1" ht="12.75">
      <c r="A820" s="13"/>
      <c r="B820" s="79">
        <f>SUM(B815:B819)</f>
        <v>6300</v>
      </c>
      <c r="C820" s="13"/>
      <c r="D820" s="13"/>
      <c r="E820" s="13" t="s">
        <v>50</v>
      </c>
      <c r="F820" s="20"/>
      <c r="G820" s="20"/>
      <c r="H820" s="40">
        <v>0</v>
      </c>
      <c r="I820" s="43">
        <f t="shared" si="29"/>
        <v>11.454545454545455</v>
      </c>
      <c r="K820" s="2">
        <v>550</v>
      </c>
    </row>
    <row r="821" spans="2:11" ht="12.75">
      <c r="B821" s="103"/>
      <c r="H821" s="6">
        <f t="shared" si="28"/>
        <v>0</v>
      </c>
      <c r="I821" s="24">
        <f t="shared" si="29"/>
        <v>0</v>
      </c>
      <c r="K821" s="2">
        <v>550</v>
      </c>
    </row>
    <row r="822" spans="2:11" ht="12.75">
      <c r="B822" s="103"/>
      <c r="H822" s="6">
        <f t="shared" si="28"/>
        <v>0</v>
      </c>
      <c r="I822" s="24">
        <f t="shared" si="29"/>
        <v>0</v>
      </c>
      <c r="K822" s="2">
        <v>550</v>
      </c>
    </row>
    <row r="823" spans="2:11" ht="12.75">
      <c r="B823" s="103"/>
      <c r="H823" s="6">
        <f t="shared" si="28"/>
        <v>0</v>
      </c>
      <c r="I823" s="24">
        <f t="shared" si="29"/>
        <v>0</v>
      </c>
      <c r="K823" s="2">
        <v>550</v>
      </c>
    </row>
    <row r="824" spans="2:11" ht="12.75">
      <c r="B824" s="83">
        <v>5000</v>
      </c>
      <c r="C824" s="47" t="s">
        <v>52</v>
      </c>
      <c r="D824" s="14" t="s">
        <v>32</v>
      </c>
      <c r="E824" s="47" t="s">
        <v>43</v>
      </c>
      <c r="F824" s="29" t="s">
        <v>395</v>
      </c>
      <c r="G824" s="46" t="s">
        <v>244</v>
      </c>
      <c r="H824" s="6">
        <f t="shared" si="28"/>
        <v>-5000</v>
      </c>
      <c r="I824" s="24">
        <f t="shared" si="29"/>
        <v>9.090909090909092</v>
      </c>
      <c r="K824" s="2">
        <v>550</v>
      </c>
    </row>
    <row r="825" spans="2:11" ht="12.75">
      <c r="B825" s="103">
        <v>5000</v>
      </c>
      <c r="C825" s="14" t="s">
        <v>52</v>
      </c>
      <c r="D825" s="14" t="s">
        <v>32</v>
      </c>
      <c r="E825" s="1" t="s">
        <v>43</v>
      </c>
      <c r="F825" s="29" t="s">
        <v>396</v>
      </c>
      <c r="G825" s="29" t="s">
        <v>248</v>
      </c>
      <c r="H825" s="6">
        <f t="shared" si="28"/>
        <v>-10000</v>
      </c>
      <c r="I825" s="24">
        <f t="shared" si="29"/>
        <v>9.090909090909092</v>
      </c>
      <c r="K825" s="2">
        <v>550</v>
      </c>
    </row>
    <row r="826" spans="2:11" ht="12.75">
      <c r="B826" s="103">
        <v>5000</v>
      </c>
      <c r="C826" s="1" t="s">
        <v>52</v>
      </c>
      <c r="D826" s="14" t="s">
        <v>32</v>
      </c>
      <c r="E826" s="1" t="s">
        <v>43</v>
      </c>
      <c r="F826" s="29" t="s">
        <v>396</v>
      </c>
      <c r="G826" s="29" t="s">
        <v>234</v>
      </c>
      <c r="H826" s="6">
        <f t="shared" si="28"/>
        <v>-15000</v>
      </c>
      <c r="I826" s="24">
        <f t="shared" si="29"/>
        <v>9.090909090909092</v>
      </c>
      <c r="K826" s="2">
        <v>550</v>
      </c>
    </row>
    <row r="827" spans="2:11" ht="12.75">
      <c r="B827" s="103">
        <v>5000</v>
      </c>
      <c r="C827" s="1" t="s">
        <v>52</v>
      </c>
      <c r="D827" s="14" t="s">
        <v>32</v>
      </c>
      <c r="E827" s="1" t="s">
        <v>43</v>
      </c>
      <c r="F827" s="29" t="s">
        <v>396</v>
      </c>
      <c r="G827" s="29" t="s">
        <v>236</v>
      </c>
      <c r="H827" s="6">
        <f t="shared" si="28"/>
        <v>-20000</v>
      </c>
      <c r="I827" s="24">
        <f t="shared" si="29"/>
        <v>9.090909090909092</v>
      </c>
      <c r="K827" s="2">
        <v>550</v>
      </c>
    </row>
    <row r="828" spans="1:11" s="44" customFormat="1" ht="12.75">
      <c r="A828" s="13"/>
      <c r="B828" s="79">
        <f>SUM(B824:B827)</f>
        <v>20000</v>
      </c>
      <c r="C828" s="13" t="s">
        <v>52</v>
      </c>
      <c r="D828" s="13"/>
      <c r="E828" s="13"/>
      <c r="F828" s="20"/>
      <c r="G828" s="20"/>
      <c r="H828" s="40">
        <v>0</v>
      </c>
      <c r="I828" s="43">
        <f t="shared" si="29"/>
        <v>36.36363636363637</v>
      </c>
      <c r="K828" s="2">
        <v>550</v>
      </c>
    </row>
    <row r="829" spans="2:11" ht="12.75">
      <c r="B829" s="103"/>
      <c r="H829" s="6">
        <f t="shared" si="28"/>
        <v>0</v>
      </c>
      <c r="I829" s="24">
        <f t="shared" si="29"/>
        <v>0</v>
      </c>
      <c r="K829" s="2">
        <v>550</v>
      </c>
    </row>
    <row r="830" spans="2:11" ht="12.75">
      <c r="B830" s="103"/>
      <c r="H830" s="6">
        <f t="shared" si="28"/>
        <v>0</v>
      </c>
      <c r="I830" s="24">
        <f t="shared" si="29"/>
        <v>0</v>
      </c>
      <c r="K830" s="2">
        <v>550</v>
      </c>
    </row>
    <row r="831" spans="2:11" ht="12.75">
      <c r="B831" s="103"/>
      <c r="H831" s="6">
        <f t="shared" si="28"/>
        <v>0</v>
      </c>
      <c r="I831" s="24">
        <f t="shared" si="29"/>
        <v>0</v>
      </c>
      <c r="K831" s="2">
        <v>550</v>
      </c>
    </row>
    <row r="832" spans="2:11" ht="12.75">
      <c r="B832" s="83">
        <v>2000</v>
      </c>
      <c r="C832" s="14" t="s">
        <v>57</v>
      </c>
      <c r="D832" s="14" t="s">
        <v>32</v>
      </c>
      <c r="E832" s="14" t="s">
        <v>43</v>
      </c>
      <c r="F832" s="29" t="s">
        <v>394</v>
      </c>
      <c r="G832" s="49" t="s">
        <v>244</v>
      </c>
      <c r="H832" s="6">
        <f t="shared" si="28"/>
        <v>-2000</v>
      </c>
      <c r="I832" s="24">
        <f t="shared" si="29"/>
        <v>3.6363636363636362</v>
      </c>
      <c r="K832" s="2">
        <v>550</v>
      </c>
    </row>
    <row r="833" spans="2:11" ht="12.75">
      <c r="B833" s="103">
        <v>2000</v>
      </c>
      <c r="C833" s="1" t="s">
        <v>57</v>
      </c>
      <c r="D833" s="14" t="s">
        <v>32</v>
      </c>
      <c r="E833" s="1" t="s">
        <v>43</v>
      </c>
      <c r="F833" s="29" t="s">
        <v>394</v>
      </c>
      <c r="G833" s="29" t="s">
        <v>248</v>
      </c>
      <c r="H833" s="6">
        <f t="shared" si="28"/>
        <v>-4000</v>
      </c>
      <c r="I833" s="24">
        <f t="shared" si="29"/>
        <v>3.6363636363636362</v>
      </c>
      <c r="K833" s="2">
        <v>550</v>
      </c>
    </row>
    <row r="834" spans="2:11" ht="12.75">
      <c r="B834" s="103">
        <v>2000</v>
      </c>
      <c r="C834" s="1" t="s">
        <v>57</v>
      </c>
      <c r="D834" s="14" t="s">
        <v>32</v>
      </c>
      <c r="E834" s="1" t="s">
        <v>43</v>
      </c>
      <c r="F834" s="29" t="s">
        <v>394</v>
      </c>
      <c r="G834" s="29" t="s">
        <v>234</v>
      </c>
      <c r="H834" s="6">
        <f t="shared" si="28"/>
        <v>-6000</v>
      </c>
      <c r="I834" s="24">
        <f t="shared" si="29"/>
        <v>3.6363636363636362</v>
      </c>
      <c r="K834" s="2">
        <v>550</v>
      </c>
    </row>
    <row r="835" spans="2:11" ht="12.75">
      <c r="B835" s="103">
        <v>2000</v>
      </c>
      <c r="C835" s="1" t="s">
        <v>57</v>
      </c>
      <c r="D835" s="14" t="s">
        <v>32</v>
      </c>
      <c r="E835" s="1" t="s">
        <v>43</v>
      </c>
      <c r="F835" s="29" t="s">
        <v>394</v>
      </c>
      <c r="G835" s="29" t="s">
        <v>236</v>
      </c>
      <c r="H835" s="6">
        <f t="shared" si="28"/>
        <v>-8000</v>
      </c>
      <c r="I835" s="24">
        <f t="shared" si="29"/>
        <v>3.6363636363636362</v>
      </c>
      <c r="K835" s="2">
        <v>550</v>
      </c>
    </row>
    <row r="836" spans="2:11" ht="12.75">
      <c r="B836" s="103">
        <v>2000</v>
      </c>
      <c r="C836" s="1" t="s">
        <v>57</v>
      </c>
      <c r="D836" s="14" t="s">
        <v>32</v>
      </c>
      <c r="E836" s="1" t="s">
        <v>43</v>
      </c>
      <c r="F836" s="29" t="s">
        <v>394</v>
      </c>
      <c r="G836" s="29" t="s">
        <v>238</v>
      </c>
      <c r="H836" s="6">
        <f t="shared" si="28"/>
        <v>-10000</v>
      </c>
      <c r="I836" s="24">
        <f t="shared" si="29"/>
        <v>3.6363636363636362</v>
      </c>
      <c r="K836" s="2">
        <v>550</v>
      </c>
    </row>
    <row r="837" spans="1:11" s="44" customFormat="1" ht="12.75">
      <c r="A837" s="13"/>
      <c r="B837" s="79">
        <f>SUM(B832:B836)</f>
        <v>10000</v>
      </c>
      <c r="C837" s="13" t="s">
        <v>57</v>
      </c>
      <c r="D837" s="13"/>
      <c r="E837" s="13"/>
      <c r="F837" s="20"/>
      <c r="G837" s="20"/>
      <c r="H837" s="40">
        <v>0</v>
      </c>
      <c r="I837" s="43">
        <f t="shared" si="29"/>
        <v>18.181818181818183</v>
      </c>
      <c r="K837" s="2">
        <v>550</v>
      </c>
    </row>
    <row r="838" spans="2:11" ht="12.75">
      <c r="B838" s="103"/>
      <c r="H838" s="6">
        <f t="shared" si="28"/>
        <v>0</v>
      </c>
      <c r="I838" s="24">
        <f t="shared" si="29"/>
        <v>0</v>
      </c>
      <c r="K838" s="2">
        <v>550</v>
      </c>
    </row>
    <row r="839" spans="2:11" ht="12.75">
      <c r="B839" s="103"/>
      <c r="H839" s="6">
        <f t="shared" si="28"/>
        <v>0</v>
      </c>
      <c r="I839" s="24">
        <f t="shared" si="29"/>
        <v>0</v>
      </c>
      <c r="K839" s="2">
        <v>550</v>
      </c>
    </row>
    <row r="840" spans="2:11" ht="12.75">
      <c r="B840" s="103"/>
      <c r="H840" s="6">
        <f t="shared" si="28"/>
        <v>0</v>
      </c>
      <c r="I840" s="24">
        <f t="shared" si="29"/>
        <v>0</v>
      </c>
      <c r="K840" s="2">
        <v>550</v>
      </c>
    </row>
    <row r="841" spans="2:11" ht="12.75">
      <c r="B841" s="103">
        <v>1000</v>
      </c>
      <c r="C841" s="48" t="s">
        <v>60</v>
      </c>
      <c r="D841" s="14" t="s">
        <v>32</v>
      </c>
      <c r="E841" s="48" t="s">
        <v>59</v>
      </c>
      <c r="F841" s="29" t="s">
        <v>394</v>
      </c>
      <c r="G841" s="29" t="s">
        <v>248</v>
      </c>
      <c r="H841" s="6">
        <f t="shared" si="28"/>
        <v>-1000</v>
      </c>
      <c r="I841" s="24">
        <f t="shared" si="29"/>
        <v>1.8181818181818181</v>
      </c>
      <c r="K841" s="2">
        <v>550</v>
      </c>
    </row>
    <row r="842" spans="2:11" ht="12.75">
      <c r="B842" s="103">
        <v>1000</v>
      </c>
      <c r="C842" s="14" t="s">
        <v>60</v>
      </c>
      <c r="D842" s="14" t="s">
        <v>32</v>
      </c>
      <c r="E842" s="1" t="s">
        <v>59</v>
      </c>
      <c r="F842" s="29" t="s">
        <v>394</v>
      </c>
      <c r="G842" s="29" t="s">
        <v>234</v>
      </c>
      <c r="H842" s="6">
        <f t="shared" si="28"/>
        <v>-2000</v>
      </c>
      <c r="I842" s="24">
        <f t="shared" si="29"/>
        <v>1.8181818181818181</v>
      </c>
      <c r="K842" s="2">
        <v>550</v>
      </c>
    </row>
    <row r="843" spans="1:11" s="44" customFormat="1" ht="12.75">
      <c r="A843" s="13"/>
      <c r="B843" s="79">
        <f>SUM(B841:B842)</f>
        <v>2000</v>
      </c>
      <c r="C843" s="13"/>
      <c r="D843" s="13"/>
      <c r="E843" s="13" t="s">
        <v>59</v>
      </c>
      <c r="F843" s="20"/>
      <c r="G843" s="20"/>
      <c r="H843" s="40">
        <v>0</v>
      </c>
      <c r="I843" s="43">
        <f t="shared" si="29"/>
        <v>3.6363636363636362</v>
      </c>
      <c r="K843" s="2">
        <v>550</v>
      </c>
    </row>
    <row r="844" spans="2:11" ht="12.75">
      <c r="B844" s="103"/>
      <c r="H844" s="6">
        <f t="shared" si="28"/>
        <v>0</v>
      </c>
      <c r="I844" s="24">
        <f t="shared" si="29"/>
        <v>0</v>
      </c>
      <c r="K844" s="2">
        <v>550</v>
      </c>
    </row>
    <row r="845" spans="2:11" ht="12.75">
      <c r="B845" s="103"/>
      <c r="H845" s="6">
        <f t="shared" si="28"/>
        <v>0</v>
      </c>
      <c r="I845" s="24">
        <f t="shared" si="29"/>
        <v>0</v>
      </c>
      <c r="K845" s="2">
        <v>550</v>
      </c>
    </row>
    <row r="846" spans="2:11" ht="12.75">
      <c r="B846" s="103"/>
      <c r="H846" s="6">
        <f t="shared" si="28"/>
        <v>0</v>
      </c>
      <c r="I846" s="24">
        <f t="shared" si="29"/>
        <v>0</v>
      </c>
      <c r="K846" s="2">
        <v>550</v>
      </c>
    </row>
    <row r="847" spans="2:11" ht="12.75">
      <c r="B847" s="83">
        <v>4250</v>
      </c>
      <c r="C847" s="14" t="s">
        <v>397</v>
      </c>
      <c r="D847" s="14" t="s">
        <v>32</v>
      </c>
      <c r="E847" s="14" t="s">
        <v>398</v>
      </c>
      <c r="F847" s="49" t="s">
        <v>399</v>
      </c>
      <c r="G847" s="49" t="s">
        <v>236</v>
      </c>
      <c r="H847" s="6">
        <f t="shared" si="28"/>
        <v>-4250</v>
      </c>
      <c r="I847" s="24">
        <f t="shared" si="29"/>
        <v>7.7272727272727275</v>
      </c>
      <c r="K847" s="2">
        <v>550</v>
      </c>
    </row>
    <row r="848" spans="2:11" ht="12.75">
      <c r="B848" s="83">
        <v>500</v>
      </c>
      <c r="C848" s="14" t="s">
        <v>400</v>
      </c>
      <c r="D848" s="14" t="s">
        <v>32</v>
      </c>
      <c r="E848" s="14" t="s">
        <v>398</v>
      </c>
      <c r="F848" s="49" t="s">
        <v>401</v>
      </c>
      <c r="G848" s="49" t="s">
        <v>242</v>
      </c>
      <c r="H848" s="6">
        <f t="shared" si="28"/>
        <v>-4750</v>
      </c>
      <c r="I848" s="24">
        <f t="shared" si="29"/>
        <v>0.9090909090909091</v>
      </c>
      <c r="K848" s="2">
        <v>550</v>
      </c>
    </row>
    <row r="849" spans="2:11" ht="12.75">
      <c r="B849" s="83">
        <v>10000</v>
      </c>
      <c r="C849" s="14" t="s">
        <v>402</v>
      </c>
      <c r="D849" s="14" t="s">
        <v>32</v>
      </c>
      <c r="E849" s="14" t="s">
        <v>398</v>
      </c>
      <c r="F849" s="49" t="s">
        <v>403</v>
      </c>
      <c r="G849" s="49" t="s">
        <v>242</v>
      </c>
      <c r="H849" s="6">
        <f t="shared" si="28"/>
        <v>-14750</v>
      </c>
      <c r="I849" s="24">
        <f t="shared" si="29"/>
        <v>18.181818181818183</v>
      </c>
      <c r="K849" s="2">
        <v>550</v>
      </c>
    </row>
    <row r="850" spans="2:11" ht="12.75">
      <c r="B850" s="83">
        <v>2000</v>
      </c>
      <c r="C850" s="14" t="s">
        <v>404</v>
      </c>
      <c r="D850" s="14" t="s">
        <v>32</v>
      </c>
      <c r="E850" s="14" t="s">
        <v>398</v>
      </c>
      <c r="F850" s="49" t="s">
        <v>405</v>
      </c>
      <c r="G850" s="49" t="s">
        <v>242</v>
      </c>
      <c r="H850" s="6">
        <f aca="true" t="shared" si="30" ref="H850:H911">H849-B850</f>
        <v>-16750</v>
      </c>
      <c r="I850" s="24">
        <f t="shared" si="29"/>
        <v>3.6363636363636362</v>
      </c>
      <c r="K850" s="2">
        <v>550</v>
      </c>
    </row>
    <row r="851" spans="1:11" s="44" customFormat="1" ht="12.75">
      <c r="A851" s="13"/>
      <c r="B851" s="79">
        <f>SUM(B847:B850)</f>
        <v>16750</v>
      </c>
      <c r="C851" s="13"/>
      <c r="D851" s="13"/>
      <c r="E851" s="13" t="s">
        <v>406</v>
      </c>
      <c r="F851" s="20"/>
      <c r="G851" s="20"/>
      <c r="H851" s="40">
        <v>0</v>
      </c>
      <c r="I851" s="43">
        <f t="shared" si="29"/>
        <v>30.454545454545453</v>
      </c>
      <c r="K851" s="2">
        <v>550</v>
      </c>
    </row>
    <row r="852" spans="2:11" ht="12.75">
      <c r="B852" s="103"/>
      <c r="H852" s="6">
        <f t="shared" si="30"/>
        <v>0</v>
      </c>
      <c r="I852" s="24">
        <f t="shared" si="29"/>
        <v>0</v>
      </c>
      <c r="K852" s="2">
        <v>550</v>
      </c>
    </row>
    <row r="853" spans="2:11" ht="12.75">
      <c r="B853" s="103"/>
      <c r="H853" s="6">
        <f t="shared" si="30"/>
        <v>0</v>
      </c>
      <c r="I853" s="24">
        <f t="shared" si="29"/>
        <v>0</v>
      </c>
      <c r="K853" s="2">
        <v>550</v>
      </c>
    </row>
    <row r="854" spans="2:11" ht="12.75">
      <c r="B854" s="103"/>
      <c r="H854" s="6">
        <f t="shared" si="30"/>
        <v>0</v>
      </c>
      <c r="I854" s="24">
        <f t="shared" si="29"/>
        <v>0</v>
      </c>
      <c r="K854" s="2">
        <v>550</v>
      </c>
    </row>
    <row r="855" spans="2:11" ht="12.75">
      <c r="B855" s="103"/>
      <c r="H855" s="6">
        <f t="shared" si="30"/>
        <v>0</v>
      </c>
      <c r="I855" s="24">
        <f t="shared" si="29"/>
        <v>0</v>
      </c>
      <c r="K855" s="2">
        <v>550</v>
      </c>
    </row>
    <row r="856" spans="2:11" ht="12.75">
      <c r="B856" s="103"/>
      <c r="H856" s="6">
        <f t="shared" si="30"/>
        <v>0</v>
      </c>
      <c r="I856" s="24">
        <f t="shared" si="29"/>
        <v>0</v>
      </c>
      <c r="K856" s="2">
        <v>550</v>
      </c>
    </row>
    <row r="857" spans="2:11" ht="12.75">
      <c r="B857" s="103"/>
      <c r="H857" s="6">
        <f t="shared" si="30"/>
        <v>0</v>
      </c>
      <c r="I857" s="24">
        <f t="shared" si="29"/>
        <v>0</v>
      </c>
      <c r="K857" s="2">
        <v>550</v>
      </c>
    </row>
    <row r="858" spans="2:11" ht="12.75">
      <c r="B858" s="103"/>
      <c r="H858" s="6">
        <f t="shared" si="30"/>
        <v>0</v>
      </c>
      <c r="I858" s="24">
        <f t="shared" si="29"/>
        <v>0</v>
      </c>
      <c r="K858" s="2">
        <v>550</v>
      </c>
    </row>
    <row r="859" spans="1:11" s="44" customFormat="1" ht="12.75">
      <c r="A859" s="13"/>
      <c r="B859" s="79">
        <f>+B868+B878+B889+B896+B907</f>
        <v>49250</v>
      </c>
      <c r="C859" s="41" t="s">
        <v>407</v>
      </c>
      <c r="D859" s="42" t="s">
        <v>408</v>
      </c>
      <c r="E859" s="41" t="s">
        <v>409</v>
      </c>
      <c r="F859" s="20"/>
      <c r="G859" s="20"/>
      <c r="H859" s="40">
        <f t="shared" si="30"/>
        <v>-49250</v>
      </c>
      <c r="I859" s="43">
        <f t="shared" si="29"/>
        <v>89.54545454545455</v>
      </c>
      <c r="K859" s="2">
        <v>550</v>
      </c>
    </row>
    <row r="860" spans="2:11" ht="12.75">
      <c r="B860" s="103"/>
      <c r="H860" s="6">
        <v>0</v>
      </c>
      <c r="I860" s="24">
        <f t="shared" si="29"/>
        <v>0</v>
      </c>
      <c r="K860" s="2">
        <v>550</v>
      </c>
    </row>
    <row r="861" spans="2:11" ht="12.75">
      <c r="B861" s="103"/>
      <c r="H861" s="6">
        <f>H852-B861</f>
        <v>0</v>
      </c>
      <c r="I861" s="24">
        <f t="shared" si="29"/>
        <v>0</v>
      </c>
      <c r="K861" s="2">
        <v>550</v>
      </c>
    </row>
    <row r="862" spans="2:11" ht="12.75">
      <c r="B862" s="83">
        <v>300</v>
      </c>
      <c r="C862" s="14" t="s">
        <v>0</v>
      </c>
      <c r="D862" s="14" t="s">
        <v>32</v>
      </c>
      <c r="E862" s="14" t="s">
        <v>90</v>
      </c>
      <c r="F862" s="29" t="s">
        <v>410</v>
      </c>
      <c r="G862" s="49" t="s">
        <v>244</v>
      </c>
      <c r="H862" s="6">
        <f t="shared" si="30"/>
        <v>-300</v>
      </c>
      <c r="I862" s="24">
        <f t="shared" si="29"/>
        <v>0.5454545454545454</v>
      </c>
      <c r="K862" s="2">
        <v>550</v>
      </c>
    </row>
    <row r="863" spans="2:11" ht="12.75">
      <c r="B863" s="273">
        <v>450</v>
      </c>
      <c r="C863" s="14" t="s">
        <v>0</v>
      </c>
      <c r="D863" s="14" t="s">
        <v>32</v>
      </c>
      <c r="E863" s="48" t="s">
        <v>90</v>
      </c>
      <c r="F863" s="29" t="s">
        <v>410</v>
      </c>
      <c r="G863" s="29" t="s">
        <v>248</v>
      </c>
      <c r="H863" s="6">
        <f t="shared" si="30"/>
        <v>-750</v>
      </c>
      <c r="I863" s="24">
        <f>+B873/K863</f>
        <v>3.6363636363636362</v>
      </c>
      <c r="K863" s="2">
        <v>550</v>
      </c>
    </row>
    <row r="864" spans="2:11" ht="12.75">
      <c r="B864" s="273">
        <v>450</v>
      </c>
      <c r="C864" s="14" t="s">
        <v>0</v>
      </c>
      <c r="D864" s="14" t="s">
        <v>32</v>
      </c>
      <c r="E864" s="48" t="s">
        <v>90</v>
      </c>
      <c r="F864" s="29" t="s">
        <v>410</v>
      </c>
      <c r="G864" s="29" t="s">
        <v>234</v>
      </c>
      <c r="H864" s="6">
        <f t="shared" si="30"/>
        <v>-1200</v>
      </c>
      <c r="I864" s="24">
        <f>+B874/K864</f>
        <v>3.6363636363636362</v>
      </c>
      <c r="K864" s="2">
        <v>550</v>
      </c>
    </row>
    <row r="865" spans="2:11" ht="12.75">
      <c r="B865" s="103">
        <v>300</v>
      </c>
      <c r="C865" s="14" t="s">
        <v>0</v>
      </c>
      <c r="D865" s="14" t="s">
        <v>32</v>
      </c>
      <c r="E865" s="1" t="s">
        <v>90</v>
      </c>
      <c r="F865" s="29" t="s">
        <v>410</v>
      </c>
      <c r="G865" s="29" t="s">
        <v>236</v>
      </c>
      <c r="H865" s="6">
        <f t="shared" si="30"/>
        <v>-1500</v>
      </c>
      <c r="I865" s="24">
        <f>+B875/K865</f>
        <v>3.6363636363636362</v>
      </c>
      <c r="K865" s="2">
        <v>550</v>
      </c>
    </row>
    <row r="866" spans="2:11" ht="12.75">
      <c r="B866" s="103">
        <v>300</v>
      </c>
      <c r="C866" s="14" t="s">
        <v>0</v>
      </c>
      <c r="D866" s="1" t="s">
        <v>32</v>
      </c>
      <c r="E866" s="1" t="s">
        <v>90</v>
      </c>
      <c r="F866" s="29" t="s">
        <v>410</v>
      </c>
      <c r="G866" s="29" t="s">
        <v>238</v>
      </c>
      <c r="H866" s="6">
        <f t="shared" si="30"/>
        <v>-1800</v>
      </c>
      <c r="I866" s="24">
        <f aca="true" t="shared" si="31" ref="I866:I938">+B866/K866</f>
        <v>0.5454545454545454</v>
      </c>
      <c r="K866" s="2">
        <v>550</v>
      </c>
    </row>
    <row r="867" spans="2:11" ht="12.75">
      <c r="B867" s="103">
        <v>700</v>
      </c>
      <c r="C867" s="14" t="s">
        <v>0</v>
      </c>
      <c r="D867" s="1" t="s">
        <v>32</v>
      </c>
      <c r="E867" s="1" t="s">
        <v>90</v>
      </c>
      <c r="F867" s="29" t="s">
        <v>410</v>
      </c>
      <c r="G867" s="29" t="s">
        <v>124</v>
      </c>
      <c r="H867" s="6">
        <f t="shared" si="30"/>
        <v>-2500</v>
      </c>
      <c r="I867" s="24">
        <f t="shared" si="31"/>
        <v>1.2727272727272727</v>
      </c>
      <c r="K867" s="2">
        <v>550</v>
      </c>
    </row>
    <row r="868" spans="1:11" s="44" customFormat="1" ht="12.75">
      <c r="A868" s="13"/>
      <c r="B868" s="79">
        <f>SUM(B862:B867)</f>
        <v>2500</v>
      </c>
      <c r="C868" s="13" t="s">
        <v>0</v>
      </c>
      <c r="D868" s="13"/>
      <c r="E868" s="13"/>
      <c r="F868" s="20"/>
      <c r="G868" s="20"/>
      <c r="H868" s="40">
        <v>0</v>
      </c>
      <c r="I868" s="43">
        <f t="shared" si="31"/>
        <v>4.545454545454546</v>
      </c>
      <c r="K868" s="2">
        <v>550</v>
      </c>
    </row>
    <row r="869" spans="2:11" ht="12.75">
      <c r="B869" s="103"/>
      <c r="H869" s="6">
        <f t="shared" si="30"/>
        <v>0</v>
      </c>
      <c r="I869" s="24">
        <f t="shared" si="31"/>
        <v>0</v>
      </c>
      <c r="K869" s="2">
        <v>550</v>
      </c>
    </row>
    <row r="870" spans="2:11" ht="12.75">
      <c r="B870" s="103"/>
      <c r="H870" s="6">
        <f t="shared" si="30"/>
        <v>0</v>
      </c>
      <c r="I870" s="24">
        <f t="shared" si="31"/>
        <v>0</v>
      </c>
      <c r="K870" s="2">
        <v>550</v>
      </c>
    </row>
    <row r="871" spans="2:11" ht="12.75">
      <c r="B871" s="103"/>
      <c r="H871" s="6">
        <f t="shared" si="30"/>
        <v>0</v>
      </c>
      <c r="I871" s="24">
        <f t="shared" si="31"/>
        <v>0</v>
      </c>
      <c r="K871" s="2">
        <v>550</v>
      </c>
    </row>
    <row r="872" spans="2:11" ht="12.75">
      <c r="B872" s="103"/>
      <c r="H872" s="6">
        <f t="shared" si="30"/>
        <v>0</v>
      </c>
      <c r="I872" s="24">
        <f t="shared" si="31"/>
        <v>0</v>
      </c>
      <c r="K872" s="2">
        <v>550</v>
      </c>
    </row>
    <row r="873" spans="2:11" ht="12.75">
      <c r="B873" s="83">
        <v>2000</v>
      </c>
      <c r="C873" s="45" t="s">
        <v>411</v>
      </c>
      <c r="D873" s="14" t="s">
        <v>32</v>
      </c>
      <c r="E873" s="1" t="s">
        <v>43</v>
      </c>
      <c r="F873" s="66" t="s">
        <v>410</v>
      </c>
      <c r="G873" s="46" t="s">
        <v>244</v>
      </c>
      <c r="H873" s="6">
        <f t="shared" si="30"/>
        <v>-2000</v>
      </c>
      <c r="I873" s="24">
        <f t="shared" si="31"/>
        <v>3.6363636363636362</v>
      </c>
      <c r="K873" s="2">
        <v>550</v>
      </c>
    </row>
    <row r="874" spans="2:11" ht="12.75">
      <c r="B874" s="103">
        <v>2000</v>
      </c>
      <c r="C874" s="1" t="s">
        <v>412</v>
      </c>
      <c r="D874" s="1" t="s">
        <v>32</v>
      </c>
      <c r="E874" s="1" t="s">
        <v>43</v>
      </c>
      <c r="F874" s="66" t="s">
        <v>410</v>
      </c>
      <c r="G874" s="29" t="s">
        <v>238</v>
      </c>
      <c r="H874" s="6">
        <f t="shared" si="30"/>
        <v>-4000</v>
      </c>
      <c r="I874" s="24">
        <f t="shared" si="31"/>
        <v>3.6363636363636362</v>
      </c>
      <c r="K874" s="2">
        <v>550</v>
      </c>
    </row>
    <row r="875" spans="2:11" ht="12.75">
      <c r="B875" s="103">
        <v>2000</v>
      </c>
      <c r="C875" s="6" t="s">
        <v>413</v>
      </c>
      <c r="D875" s="1" t="s">
        <v>32</v>
      </c>
      <c r="E875" s="1" t="s">
        <v>43</v>
      </c>
      <c r="F875" s="66" t="s">
        <v>410</v>
      </c>
      <c r="G875" s="29" t="s">
        <v>238</v>
      </c>
      <c r="H875" s="6">
        <f t="shared" si="30"/>
        <v>-6000</v>
      </c>
      <c r="I875" s="24">
        <f t="shared" si="31"/>
        <v>3.6363636363636362</v>
      </c>
      <c r="K875" s="2">
        <v>550</v>
      </c>
    </row>
    <row r="876" spans="2:11" ht="12.75">
      <c r="B876" s="83">
        <v>2000</v>
      </c>
      <c r="C876" s="14" t="s">
        <v>412</v>
      </c>
      <c r="D876" s="14" t="s">
        <v>32</v>
      </c>
      <c r="E876" s="14" t="s">
        <v>43</v>
      </c>
      <c r="F876" s="66" t="s">
        <v>410</v>
      </c>
      <c r="G876" s="49" t="s">
        <v>251</v>
      </c>
      <c r="H876" s="6">
        <f t="shared" si="30"/>
        <v>-8000</v>
      </c>
      <c r="I876" s="24">
        <f t="shared" si="31"/>
        <v>3.6363636363636362</v>
      </c>
      <c r="K876" s="2">
        <v>550</v>
      </c>
    </row>
    <row r="877" spans="2:11" ht="12.75">
      <c r="B877" s="83">
        <v>2000</v>
      </c>
      <c r="C877" s="45" t="s">
        <v>413</v>
      </c>
      <c r="D877" s="14" t="s">
        <v>32</v>
      </c>
      <c r="E877" s="14" t="s">
        <v>43</v>
      </c>
      <c r="F877" s="66" t="s">
        <v>410</v>
      </c>
      <c r="G877" s="49" t="s">
        <v>251</v>
      </c>
      <c r="H877" s="6">
        <f t="shared" si="30"/>
        <v>-10000</v>
      </c>
      <c r="I877" s="24">
        <f t="shared" si="31"/>
        <v>3.6363636363636362</v>
      </c>
      <c r="K877" s="2">
        <v>550</v>
      </c>
    </row>
    <row r="878" spans="1:11" s="44" customFormat="1" ht="12.75">
      <c r="A878" s="13"/>
      <c r="B878" s="79">
        <f>SUM(B873:B877)</f>
        <v>10000</v>
      </c>
      <c r="C878" s="13" t="s">
        <v>48</v>
      </c>
      <c r="D878" s="13"/>
      <c r="E878" s="13"/>
      <c r="F878" s="20"/>
      <c r="G878" s="20"/>
      <c r="H878" s="40">
        <v>0</v>
      </c>
      <c r="I878" s="43">
        <f t="shared" si="31"/>
        <v>18.181818181818183</v>
      </c>
      <c r="K878" s="2">
        <v>550</v>
      </c>
    </row>
    <row r="879" spans="2:11" ht="12.75">
      <c r="B879" s="103"/>
      <c r="H879" s="6">
        <f t="shared" si="30"/>
        <v>0</v>
      </c>
      <c r="I879" s="24">
        <f t="shared" si="31"/>
        <v>0</v>
      </c>
      <c r="K879" s="2">
        <v>550</v>
      </c>
    </row>
    <row r="880" spans="2:11" ht="12.75">
      <c r="B880" s="103"/>
      <c r="H880" s="6">
        <f t="shared" si="30"/>
        <v>0</v>
      </c>
      <c r="I880" s="24">
        <f t="shared" si="31"/>
        <v>0</v>
      </c>
      <c r="K880" s="2">
        <v>550</v>
      </c>
    </row>
    <row r="881" spans="2:11" ht="12.75">
      <c r="B881" s="83">
        <v>800</v>
      </c>
      <c r="C881" s="14" t="s">
        <v>49</v>
      </c>
      <c r="D881" s="14" t="s">
        <v>32</v>
      </c>
      <c r="E881" s="51" t="s">
        <v>50</v>
      </c>
      <c r="F881" s="29" t="s">
        <v>410</v>
      </c>
      <c r="G881" s="55" t="s">
        <v>244</v>
      </c>
      <c r="H881" s="6">
        <f t="shared" si="30"/>
        <v>-800</v>
      </c>
      <c r="I881" s="24">
        <f t="shared" si="31"/>
        <v>1.4545454545454546</v>
      </c>
      <c r="K881" s="2">
        <v>550</v>
      </c>
    </row>
    <row r="882" spans="2:11" ht="12.75">
      <c r="B882" s="103">
        <v>750</v>
      </c>
      <c r="C882" s="1" t="s">
        <v>49</v>
      </c>
      <c r="D882" s="14" t="s">
        <v>32</v>
      </c>
      <c r="E882" s="1" t="s">
        <v>50</v>
      </c>
      <c r="F882" s="29" t="s">
        <v>410</v>
      </c>
      <c r="G882" s="29" t="s">
        <v>248</v>
      </c>
      <c r="H882" s="6">
        <f t="shared" si="30"/>
        <v>-1550</v>
      </c>
      <c r="I882" s="24">
        <f t="shared" si="31"/>
        <v>1.3636363636363635</v>
      </c>
      <c r="K882" s="2">
        <v>550</v>
      </c>
    </row>
    <row r="883" spans="2:11" ht="12.75">
      <c r="B883" s="103">
        <v>750</v>
      </c>
      <c r="C883" s="1" t="s">
        <v>49</v>
      </c>
      <c r="D883" s="14" t="s">
        <v>32</v>
      </c>
      <c r="E883" s="1" t="s">
        <v>50</v>
      </c>
      <c r="F883" s="29" t="s">
        <v>410</v>
      </c>
      <c r="G883" s="29" t="s">
        <v>234</v>
      </c>
      <c r="H883" s="6">
        <f t="shared" si="30"/>
        <v>-2300</v>
      </c>
      <c r="I883" s="24">
        <f t="shared" si="31"/>
        <v>1.3636363636363635</v>
      </c>
      <c r="K883" s="2">
        <v>550</v>
      </c>
    </row>
    <row r="884" spans="2:11" ht="12.75">
      <c r="B884" s="103">
        <v>850</v>
      </c>
      <c r="C884" s="1" t="s">
        <v>49</v>
      </c>
      <c r="D884" s="14" t="s">
        <v>32</v>
      </c>
      <c r="E884" s="1" t="s">
        <v>50</v>
      </c>
      <c r="F884" s="29" t="s">
        <v>410</v>
      </c>
      <c r="G884" s="29" t="s">
        <v>236</v>
      </c>
      <c r="H884" s="6">
        <f t="shared" si="30"/>
        <v>-3150</v>
      </c>
      <c r="I884" s="24">
        <f t="shared" si="31"/>
        <v>1.5454545454545454</v>
      </c>
      <c r="K884" s="2">
        <v>550</v>
      </c>
    </row>
    <row r="885" spans="2:11" ht="12.75">
      <c r="B885" s="103">
        <v>800</v>
      </c>
      <c r="C885" s="1" t="s">
        <v>49</v>
      </c>
      <c r="D885" s="1" t="s">
        <v>32</v>
      </c>
      <c r="E885" s="1" t="s">
        <v>50</v>
      </c>
      <c r="F885" s="29" t="s">
        <v>410</v>
      </c>
      <c r="G885" s="29" t="s">
        <v>238</v>
      </c>
      <c r="H885" s="6">
        <f t="shared" si="30"/>
        <v>-3950</v>
      </c>
      <c r="I885" s="24">
        <f t="shared" si="31"/>
        <v>1.4545454545454546</v>
      </c>
      <c r="K885" s="2">
        <v>550</v>
      </c>
    </row>
    <row r="886" spans="2:11" ht="12.75">
      <c r="B886" s="83">
        <v>800</v>
      </c>
      <c r="C886" s="14" t="s">
        <v>49</v>
      </c>
      <c r="D886" s="14" t="s">
        <v>32</v>
      </c>
      <c r="E886" s="14" t="s">
        <v>50</v>
      </c>
      <c r="F886" s="49" t="s">
        <v>410</v>
      </c>
      <c r="G886" s="49" t="s">
        <v>251</v>
      </c>
      <c r="H886" s="6">
        <f t="shared" si="30"/>
        <v>-4750</v>
      </c>
      <c r="I886" s="24">
        <f t="shared" si="31"/>
        <v>1.4545454545454546</v>
      </c>
      <c r="K886" s="2">
        <v>550</v>
      </c>
    </row>
    <row r="887" spans="2:11" ht="12.75">
      <c r="B887" s="83">
        <v>5000</v>
      </c>
      <c r="C887" s="14" t="s">
        <v>49</v>
      </c>
      <c r="D887" s="14" t="s">
        <v>32</v>
      </c>
      <c r="E887" s="14" t="s">
        <v>50</v>
      </c>
      <c r="F887" s="49" t="s">
        <v>410</v>
      </c>
      <c r="G887" s="49" t="s">
        <v>246</v>
      </c>
      <c r="H887" s="6">
        <f t="shared" si="30"/>
        <v>-9750</v>
      </c>
      <c r="I887" s="24">
        <f t="shared" si="31"/>
        <v>9.090909090909092</v>
      </c>
      <c r="K887" s="2">
        <v>550</v>
      </c>
    </row>
    <row r="888" spans="2:11" ht="12.75">
      <c r="B888" s="83">
        <v>5000</v>
      </c>
      <c r="C888" s="14" t="s">
        <v>49</v>
      </c>
      <c r="D888" s="14" t="s">
        <v>32</v>
      </c>
      <c r="E888" s="14" t="s">
        <v>50</v>
      </c>
      <c r="F888" s="49" t="s">
        <v>410</v>
      </c>
      <c r="G888" s="49" t="s">
        <v>124</v>
      </c>
      <c r="H888" s="6">
        <f t="shared" si="30"/>
        <v>-14750</v>
      </c>
      <c r="I888" s="24">
        <f t="shared" si="31"/>
        <v>9.090909090909092</v>
      </c>
      <c r="K888" s="2">
        <v>550</v>
      </c>
    </row>
    <row r="889" spans="1:11" s="44" customFormat="1" ht="12.75">
      <c r="A889" s="13"/>
      <c r="B889" s="79">
        <f>SUM(B881:B888)</f>
        <v>14750</v>
      </c>
      <c r="C889" s="13"/>
      <c r="D889" s="13"/>
      <c r="E889" s="13" t="s">
        <v>50</v>
      </c>
      <c r="F889" s="20"/>
      <c r="G889" s="20"/>
      <c r="H889" s="40">
        <v>0</v>
      </c>
      <c r="I889" s="43">
        <f t="shared" si="31"/>
        <v>26.818181818181817</v>
      </c>
      <c r="K889" s="2">
        <v>550</v>
      </c>
    </row>
    <row r="890" spans="2:11" ht="12.75">
      <c r="B890" s="103"/>
      <c r="H890" s="6">
        <f t="shared" si="30"/>
        <v>0</v>
      </c>
      <c r="I890" s="24">
        <f t="shared" si="31"/>
        <v>0</v>
      </c>
      <c r="K890" s="2">
        <v>550</v>
      </c>
    </row>
    <row r="891" spans="2:11" ht="12.75">
      <c r="B891" s="103"/>
      <c r="H891" s="6">
        <f t="shared" si="30"/>
        <v>0</v>
      </c>
      <c r="I891" s="24">
        <f t="shared" si="31"/>
        <v>0</v>
      </c>
      <c r="K891" s="2">
        <v>550</v>
      </c>
    </row>
    <row r="892" spans="2:11" ht="12.75">
      <c r="B892" s="83">
        <v>2000</v>
      </c>
      <c r="C892" s="47" t="s">
        <v>52</v>
      </c>
      <c r="D892" s="14" t="s">
        <v>32</v>
      </c>
      <c r="E892" s="47" t="s">
        <v>43</v>
      </c>
      <c r="F892" s="49" t="s">
        <v>414</v>
      </c>
      <c r="G892" s="46" t="s">
        <v>244</v>
      </c>
      <c r="H892" s="6">
        <f t="shared" si="30"/>
        <v>-2000</v>
      </c>
      <c r="I892" s="24">
        <f t="shared" si="31"/>
        <v>3.6363636363636362</v>
      </c>
      <c r="K892" s="2">
        <v>550</v>
      </c>
    </row>
    <row r="893" spans="2:11" ht="12.75">
      <c r="B893" s="103">
        <v>2000</v>
      </c>
      <c r="C893" s="14" t="s">
        <v>52</v>
      </c>
      <c r="D893" s="14" t="s">
        <v>32</v>
      </c>
      <c r="E893" s="1" t="s">
        <v>43</v>
      </c>
      <c r="F893" s="49" t="s">
        <v>410</v>
      </c>
      <c r="G893" s="29" t="s">
        <v>248</v>
      </c>
      <c r="H893" s="6">
        <f t="shared" si="30"/>
        <v>-4000</v>
      </c>
      <c r="I893" s="24">
        <f t="shared" si="31"/>
        <v>3.6363636363636362</v>
      </c>
      <c r="K893" s="2">
        <v>550</v>
      </c>
    </row>
    <row r="894" spans="2:11" ht="12.75">
      <c r="B894" s="103">
        <v>2000</v>
      </c>
      <c r="C894" s="1" t="s">
        <v>52</v>
      </c>
      <c r="D894" s="14" t="s">
        <v>32</v>
      </c>
      <c r="E894" s="1" t="s">
        <v>43</v>
      </c>
      <c r="F894" s="49" t="s">
        <v>410</v>
      </c>
      <c r="G894" s="29" t="s">
        <v>234</v>
      </c>
      <c r="H894" s="6">
        <f t="shared" si="30"/>
        <v>-6000</v>
      </c>
      <c r="I894" s="24">
        <f t="shared" si="31"/>
        <v>3.6363636363636362</v>
      </c>
      <c r="K894" s="2">
        <v>550</v>
      </c>
    </row>
    <row r="895" spans="2:11" ht="12.75">
      <c r="B895" s="83">
        <v>5000</v>
      </c>
      <c r="C895" s="14" t="s">
        <v>52</v>
      </c>
      <c r="D895" s="14" t="s">
        <v>32</v>
      </c>
      <c r="E895" s="14" t="s">
        <v>43</v>
      </c>
      <c r="F895" s="49" t="s">
        <v>410</v>
      </c>
      <c r="G895" s="49" t="s">
        <v>246</v>
      </c>
      <c r="H895" s="6">
        <f t="shared" si="30"/>
        <v>-11000</v>
      </c>
      <c r="I895" s="24">
        <f t="shared" si="31"/>
        <v>9.090909090909092</v>
      </c>
      <c r="K895" s="2">
        <v>550</v>
      </c>
    </row>
    <row r="896" spans="1:11" s="44" customFormat="1" ht="12.75">
      <c r="A896" s="13"/>
      <c r="B896" s="79">
        <f>SUM(B892:B895)</f>
        <v>11000</v>
      </c>
      <c r="C896" s="13" t="s">
        <v>52</v>
      </c>
      <c r="D896" s="13"/>
      <c r="E896" s="13"/>
      <c r="F896" s="20"/>
      <c r="G896" s="20"/>
      <c r="H896" s="40">
        <v>0</v>
      </c>
      <c r="I896" s="43">
        <f t="shared" si="31"/>
        <v>20</v>
      </c>
      <c r="K896" s="2">
        <v>550</v>
      </c>
    </row>
    <row r="897" spans="2:11" ht="12.75">
      <c r="B897" s="103"/>
      <c r="H897" s="6">
        <f t="shared" si="30"/>
        <v>0</v>
      </c>
      <c r="I897" s="24">
        <f t="shared" si="31"/>
        <v>0</v>
      </c>
      <c r="K897" s="2">
        <v>550</v>
      </c>
    </row>
    <row r="898" spans="2:11" ht="12.75">
      <c r="B898" s="103"/>
      <c r="H898" s="6">
        <f t="shared" si="30"/>
        <v>0</v>
      </c>
      <c r="I898" s="24">
        <f t="shared" si="31"/>
        <v>0</v>
      </c>
      <c r="K898" s="2">
        <v>550</v>
      </c>
    </row>
    <row r="899" spans="2:11" ht="12.75">
      <c r="B899" s="83">
        <v>1000</v>
      </c>
      <c r="C899" s="14" t="s">
        <v>57</v>
      </c>
      <c r="D899" s="14" t="s">
        <v>32</v>
      </c>
      <c r="E899" s="14" t="s">
        <v>43</v>
      </c>
      <c r="F899" s="29" t="s">
        <v>410</v>
      </c>
      <c r="G899" s="49" t="s">
        <v>244</v>
      </c>
      <c r="H899" s="6">
        <f t="shared" si="30"/>
        <v>-1000</v>
      </c>
      <c r="I899" s="24">
        <f t="shared" si="31"/>
        <v>1.8181818181818181</v>
      </c>
      <c r="K899" s="2">
        <v>550</v>
      </c>
    </row>
    <row r="900" spans="2:11" ht="12.75">
      <c r="B900" s="103">
        <v>1000</v>
      </c>
      <c r="C900" s="1" t="s">
        <v>57</v>
      </c>
      <c r="D900" s="14" t="s">
        <v>32</v>
      </c>
      <c r="E900" s="1" t="s">
        <v>43</v>
      </c>
      <c r="F900" s="29" t="s">
        <v>410</v>
      </c>
      <c r="G900" s="29" t="s">
        <v>248</v>
      </c>
      <c r="H900" s="6">
        <f t="shared" si="30"/>
        <v>-2000</v>
      </c>
      <c r="I900" s="24">
        <f t="shared" si="31"/>
        <v>1.8181818181818181</v>
      </c>
      <c r="K900" s="2">
        <v>550</v>
      </c>
    </row>
    <row r="901" spans="2:11" ht="12.75">
      <c r="B901" s="103">
        <v>1000</v>
      </c>
      <c r="C901" s="1" t="s">
        <v>57</v>
      </c>
      <c r="D901" s="14" t="s">
        <v>32</v>
      </c>
      <c r="E901" s="1" t="s">
        <v>43</v>
      </c>
      <c r="F901" s="29" t="s">
        <v>410</v>
      </c>
      <c r="G901" s="29" t="s">
        <v>234</v>
      </c>
      <c r="H901" s="6">
        <f t="shared" si="30"/>
        <v>-3000</v>
      </c>
      <c r="I901" s="24">
        <f t="shared" si="31"/>
        <v>1.8181818181818181</v>
      </c>
      <c r="K901" s="2">
        <v>550</v>
      </c>
    </row>
    <row r="902" spans="2:11" ht="12.75">
      <c r="B902" s="103">
        <v>1000</v>
      </c>
      <c r="C902" s="1" t="s">
        <v>57</v>
      </c>
      <c r="D902" s="14" t="s">
        <v>32</v>
      </c>
      <c r="E902" s="1" t="s">
        <v>43</v>
      </c>
      <c r="F902" s="29" t="s">
        <v>410</v>
      </c>
      <c r="G902" s="29" t="s">
        <v>236</v>
      </c>
      <c r="H902" s="6">
        <f t="shared" si="30"/>
        <v>-4000</v>
      </c>
      <c r="I902" s="24">
        <f t="shared" si="31"/>
        <v>1.8181818181818181</v>
      </c>
      <c r="K902" s="2">
        <v>550</v>
      </c>
    </row>
    <row r="903" spans="2:11" ht="12.75">
      <c r="B903" s="103">
        <v>1000</v>
      </c>
      <c r="C903" s="1" t="s">
        <v>57</v>
      </c>
      <c r="D903" s="1" t="s">
        <v>32</v>
      </c>
      <c r="E903" s="1" t="s">
        <v>43</v>
      </c>
      <c r="F903" s="29" t="s">
        <v>410</v>
      </c>
      <c r="G903" s="29" t="s">
        <v>238</v>
      </c>
      <c r="H903" s="6">
        <f t="shared" si="30"/>
        <v>-5000</v>
      </c>
      <c r="I903" s="24">
        <f t="shared" si="31"/>
        <v>1.8181818181818181</v>
      </c>
      <c r="K903" s="2">
        <v>550</v>
      </c>
    </row>
    <row r="904" spans="2:11" ht="12.75">
      <c r="B904" s="83">
        <v>2000</v>
      </c>
      <c r="C904" s="14" t="s">
        <v>57</v>
      </c>
      <c r="D904" s="14" t="s">
        <v>32</v>
      </c>
      <c r="E904" s="14" t="s">
        <v>43</v>
      </c>
      <c r="F904" s="49" t="s">
        <v>410</v>
      </c>
      <c r="G904" s="49" t="s">
        <v>251</v>
      </c>
      <c r="H904" s="6">
        <f t="shared" si="30"/>
        <v>-7000</v>
      </c>
      <c r="I904" s="24">
        <f t="shared" si="31"/>
        <v>3.6363636363636362</v>
      </c>
      <c r="K904" s="2">
        <v>550</v>
      </c>
    </row>
    <row r="905" spans="2:11" ht="12.75">
      <c r="B905" s="83">
        <v>2000</v>
      </c>
      <c r="C905" s="14" t="s">
        <v>57</v>
      </c>
      <c r="D905" s="14" t="s">
        <v>32</v>
      </c>
      <c r="E905" s="14" t="s">
        <v>43</v>
      </c>
      <c r="F905" s="49" t="s">
        <v>410</v>
      </c>
      <c r="G905" s="49" t="s">
        <v>246</v>
      </c>
      <c r="H905" s="6">
        <f t="shared" si="30"/>
        <v>-9000</v>
      </c>
      <c r="I905" s="24">
        <f t="shared" si="31"/>
        <v>3.6363636363636362</v>
      </c>
      <c r="K905" s="2">
        <v>550</v>
      </c>
    </row>
    <row r="906" spans="2:11" ht="12.75">
      <c r="B906" s="83">
        <v>2000</v>
      </c>
      <c r="C906" s="14" t="s">
        <v>57</v>
      </c>
      <c r="D906" s="14" t="s">
        <v>32</v>
      </c>
      <c r="E906" s="14" t="s">
        <v>43</v>
      </c>
      <c r="F906" s="49" t="s">
        <v>410</v>
      </c>
      <c r="G906" s="49" t="s">
        <v>124</v>
      </c>
      <c r="H906" s="6">
        <f t="shared" si="30"/>
        <v>-11000</v>
      </c>
      <c r="I906" s="24">
        <f t="shared" si="31"/>
        <v>3.6363636363636362</v>
      </c>
      <c r="K906" s="2">
        <v>550</v>
      </c>
    </row>
    <row r="907" spans="1:11" s="44" customFormat="1" ht="12.75">
      <c r="A907" s="13"/>
      <c r="B907" s="79">
        <f>SUM(B899:B906)</f>
        <v>11000</v>
      </c>
      <c r="C907" s="13" t="s">
        <v>57</v>
      </c>
      <c r="D907" s="13"/>
      <c r="E907" s="13"/>
      <c r="F907" s="20"/>
      <c r="G907" s="20"/>
      <c r="H907" s="40">
        <v>0</v>
      </c>
      <c r="I907" s="43">
        <f t="shared" si="31"/>
        <v>20</v>
      </c>
      <c r="K907" s="2">
        <v>550</v>
      </c>
    </row>
    <row r="908" spans="2:11" ht="12.75">
      <c r="B908" s="103"/>
      <c r="H908" s="6">
        <f t="shared" si="30"/>
        <v>0</v>
      </c>
      <c r="I908" s="24">
        <f t="shared" si="31"/>
        <v>0</v>
      </c>
      <c r="K908" s="2">
        <v>550</v>
      </c>
    </row>
    <row r="909" spans="2:11" ht="12.75">
      <c r="B909" s="103"/>
      <c r="H909" s="6">
        <f t="shared" si="30"/>
        <v>0</v>
      </c>
      <c r="I909" s="24">
        <f t="shared" si="31"/>
        <v>0</v>
      </c>
      <c r="K909" s="2">
        <v>550</v>
      </c>
    </row>
    <row r="910" spans="2:11" ht="12.75">
      <c r="B910" s="103"/>
      <c r="H910" s="6">
        <f t="shared" si="30"/>
        <v>0</v>
      </c>
      <c r="I910" s="24">
        <f t="shared" si="31"/>
        <v>0</v>
      </c>
      <c r="K910" s="2">
        <v>550</v>
      </c>
    </row>
    <row r="911" spans="2:11" ht="12.75">
      <c r="B911" s="103"/>
      <c r="H911" s="6">
        <f t="shared" si="30"/>
        <v>0</v>
      </c>
      <c r="I911" s="24">
        <f t="shared" si="31"/>
        <v>0</v>
      </c>
      <c r="K911" s="2">
        <v>550</v>
      </c>
    </row>
    <row r="912" spans="2:11" ht="12.75">
      <c r="B912" s="103"/>
      <c r="H912" s="6">
        <f>H911-B912</f>
        <v>0</v>
      </c>
      <c r="I912" s="24">
        <f t="shared" si="31"/>
        <v>0</v>
      </c>
      <c r="K912" s="2">
        <v>550</v>
      </c>
    </row>
    <row r="913" spans="2:11" ht="12.75">
      <c r="B913" s="103"/>
      <c r="H913" s="6">
        <f aca="true" t="shared" si="32" ref="H913:H976">H912-B913</f>
        <v>0</v>
      </c>
      <c r="I913" s="24">
        <f t="shared" si="31"/>
        <v>0</v>
      </c>
      <c r="K913" s="2">
        <v>550</v>
      </c>
    </row>
    <row r="914" spans="2:11" ht="12.75">
      <c r="B914" s="103"/>
      <c r="H914" s="6">
        <f t="shared" si="32"/>
        <v>0</v>
      </c>
      <c r="I914" s="24">
        <f t="shared" si="31"/>
        <v>0</v>
      </c>
      <c r="K914" s="2">
        <v>550</v>
      </c>
    </row>
    <row r="915" spans="2:11" ht="12.75">
      <c r="B915" s="103"/>
      <c r="H915" s="6">
        <f t="shared" si="32"/>
        <v>0</v>
      </c>
      <c r="I915" s="24">
        <f t="shared" si="31"/>
        <v>0</v>
      </c>
      <c r="K915" s="2">
        <v>550</v>
      </c>
    </row>
    <row r="916" spans="1:11" s="44" customFormat="1" ht="12.75">
      <c r="A916" s="13"/>
      <c r="B916" s="274">
        <f>+B931+B947+B954+B960+B966+B975</f>
        <v>459080</v>
      </c>
      <c r="C916" s="41" t="s">
        <v>415</v>
      </c>
      <c r="D916" s="42" t="s">
        <v>416</v>
      </c>
      <c r="E916" s="41" t="s">
        <v>417</v>
      </c>
      <c r="F916" s="20"/>
      <c r="G916" s="20"/>
      <c r="H916" s="40">
        <f t="shared" si="32"/>
        <v>-459080</v>
      </c>
      <c r="I916" s="43">
        <f t="shared" si="31"/>
        <v>834.6909090909091</v>
      </c>
      <c r="K916" s="2">
        <v>550</v>
      </c>
    </row>
    <row r="917" spans="2:11" ht="12.75">
      <c r="B917" s="137"/>
      <c r="H917" s="6">
        <v>0</v>
      </c>
      <c r="I917" s="24">
        <f t="shared" si="31"/>
        <v>0</v>
      </c>
      <c r="K917" s="2">
        <v>550</v>
      </c>
    </row>
    <row r="918" spans="2:11" ht="12.75">
      <c r="B918" s="137">
        <v>2500</v>
      </c>
      <c r="C918" s="47" t="s">
        <v>0</v>
      </c>
      <c r="D918" s="1" t="s">
        <v>32</v>
      </c>
      <c r="E918" s="1" t="s">
        <v>122</v>
      </c>
      <c r="F918" s="56" t="s">
        <v>418</v>
      </c>
      <c r="G918" s="29" t="s">
        <v>248</v>
      </c>
      <c r="H918" s="6">
        <f t="shared" si="32"/>
        <v>-2500</v>
      </c>
      <c r="I918" s="24">
        <f t="shared" si="31"/>
        <v>4.545454545454546</v>
      </c>
      <c r="K918" s="2">
        <v>550</v>
      </c>
    </row>
    <row r="919" spans="2:11" ht="12.75">
      <c r="B919" s="137">
        <v>2500</v>
      </c>
      <c r="C919" s="47" t="s">
        <v>0</v>
      </c>
      <c r="D919" s="1" t="s">
        <v>32</v>
      </c>
      <c r="E919" s="1" t="s">
        <v>122</v>
      </c>
      <c r="F919" s="56" t="s">
        <v>418</v>
      </c>
      <c r="G919" s="29" t="s">
        <v>236</v>
      </c>
      <c r="H919" s="6">
        <f t="shared" si="32"/>
        <v>-5000</v>
      </c>
      <c r="I919" s="24">
        <f t="shared" si="31"/>
        <v>4.545454545454546</v>
      </c>
      <c r="K919" s="2">
        <v>550</v>
      </c>
    </row>
    <row r="920" spans="2:11" ht="12.75">
      <c r="B920" s="137">
        <v>5000</v>
      </c>
      <c r="C920" s="47" t="s">
        <v>0</v>
      </c>
      <c r="D920" s="14" t="s">
        <v>32</v>
      </c>
      <c r="E920" s="1" t="s">
        <v>419</v>
      </c>
      <c r="F920" s="56" t="s">
        <v>420</v>
      </c>
      <c r="G920" s="29" t="s">
        <v>238</v>
      </c>
      <c r="H920" s="6">
        <f t="shared" si="32"/>
        <v>-10000</v>
      </c>
      <c r="I920" s="24">
        <f t="shared" si="31"/>
        <v>9.090909090909092</v>
      </c>
      <c r="K920" s="2">
        <v>550</v>
      </c>
    </row>
    <row r="921" spans="2:11" ht="12.75">
      <c r="B921" s="137">
        <v>2500</v>
      </c>
      <c r="C921" s="47" t="s">
        <v>0</v>
      </c>
      <c r="D921" s="1" t="s">
        <v>32</v>
      </c>
      <c r="E921" s="1" t="s">
        <v>93</v>
      </c>
      <c r="F921" s="56" t="s">
        <v>421</v>
      </c>
      <c r="G921" s="29" t="s">
        <v>242</v>
      </c>
      <c r="H921" s="6">
        <f t="shared" si="32"/>
        <v>-12500</v>
      </c>
      <c r="I921" s="24">
        <f t="shared" si="31"/>
        <v>4.545454545454546</v>
      </c>
      <c r="K921" s="2">
        <v>550</v>
      </c>
    </row>
    <row r="922" spans="2:11" ht="12.75">
      <c r="B922" s="137">
        <v>10000</v>
      </c>
      <c r="C922" s="47" t="s">
        <v>0</v>
      </c>
      <c r="D922" s="1" t="s">
        <v>32</v>
      </c>
      <c r="E922" s="1" t="s">
        <v>74</v>
      </c>
      <c r="F922" s="56" t="s">
        <v>422</v>
      </c>
      <c r="G922" s="29" t="s">
        <v>242</v>
      </c>
      <c r="H922" s="6">
        <f t="shared" si="32"/>
        <v>-22500</v>
      </c>
      <c r="I922" s="24">
        <f t="shared" si="31"/>
        <v>18.181818181818183</v>
      </c>
      <c r="K922" s="2">
        <v>550</v>
      </c>
    </row>
    <row r="923" spans="2:11" ht="12.75">
      <c r="B923" s="137">
        <v>4000</v>
      </c>
      <c r="C923" s="47" t="s">
        <v>0</v>
      </c>
      <c r="D923" s="1" t="s">
        <v>32</v>
      </c>
      <c r="E923" s="1" t="s">
        <v>423</v>
      </c>
      <c r="F923" s="56" t="s">
        <v>424</v>
      </c>
      <c r="G923" s="29" t="s">
        <v>242</v>
      </c>
      <c r="H923" s="6">
        <f t="shared" si="32"/>
        <v>-26500</v>
      </c>
      <c r="I923" s="24">
        <f t="shared" si="31"/>
        <v>7.2727272727272725</v>
      </c>
      <c r="K923" s="2">
        <v>550</v>
      </c>
    </row>
    <row r="924" spans="2:11" ht="12.75">
      <c r="B924" s="137">
        <v>2500</v>
      </c>
      <c r="C924" s="47" t="s">
        <v>0</v>
      </c>
      <c r="D924" s="1" t="s">
        <v>32</v>
      </c>
      <c r="E924" s="1" t="s">
        <v>122</v>
      </c>
      <c r="F924" s="56" t="s">
        <v>425</v>
      </c>
      <c r="G924" s="29" t="s">
        <v>242</v>
      </c>
      <c r="H924" s="6">
        <f t="shared" si="32"/>
        <v>-29000</v>
      </c>
      <c r="I924" s="24">
        <f t="shared" si="31"/>
        <v>4.545454545454546</v>
      </c>
      <c r="K924" s="2">
        <v>550</v>
      </c>
    </row>
    <row r="925" spans="2:11" ht="12.75">
      <c r="B925" s="137">
        <v>4000</v>
      </c>
      <c r="C925" s="47" t="s">
        <v>0</v>
      </c>
      <c r="D925" s="1" t="s">
        <v>32</v>
      </c>
      <c r="E925" s="1" t="s">
        <v>423</v>
      </c>
      <c r="F925" s="67" t="s">
        <v>426</v>
      </c>
      <c r="G925" s="29" t="s">
        <v>251</v>
      </c>
      <c r="H925" s="6">
        <f t="shared" si="32"/>
        <v>-33000</v>
      </c>
      <c r="I925" s="24">
        <f t="shared" si="31"/>
        <v>7.2727272727272725</v>
      </c>
      <c r="K925" s="2">
        <v>550</v>
      </c>
    </row>
    <row r="926" spans="2:11" ht="12.75">
      <c r="B926" s="137">
        <v>2500</v>
      </c>
      <c r="C926" s="47" t="s">
        <v>0</v>
      </c>
      <c r="D926" s="1" t="s">
        <v>32</v>
      </c>
      <c r="E926" s="1" t="s">
        <v>166</v>
      </c>
      <c r="F926" s="67" t="s">
        <v>427</v>
      </c>
      <c r="G926" s="29" t="s">
        <v>251</v>
      </c>
      <c r="H926" s="6">
        <f t="shared" si="32"/>
        <v>-35500</v>
      </c>
      <c r="I926" s="24">
        <f t="shared" si="31"/>
        <v>4.545454545454546</v>
      </c>
      <c r="K926" s="2">
        <v>550</v>
      </c>
    </row>
    <row r="927" spans="2:11" ht="12.75">
      <c r="B927" s="137">
        <v>10000</v>
      </c>
      <c r="C927" s="47" t="s">
        <v>0</v>
      </c>
      <c r="D927" s="1" t="s">
        <v>32</v>
      </c>
      <c r="E927" s="1" t="s">
        <v>74</v>
      </c>
      <c r="F927" s="67" t="s">
        <v>428</v>
      </c>
      <c r="G927" s="29" t="s">
        <v>251</v>
      </c>
      <c r="H927" s="6">
        <f t="shared" si="32"/>
        <v>-45500</v>
      </c>
      <c r="I927" s="24">
        <f t="shared" si="31"/>
        <v>18.181818181818183</v>
      </c>
      <c r="K927" s="2">
        <v>550</v>
      </c>
    </row>
    <row r="928" spans="2:11" ht="12.75">
      <c r="B928" s="137">
        <v>5000</v>
      </c>
      <c r="C928" s="47" t="s">
        <v>0</v>
      </c>
      <c r="D928" s="1" t="s">
        <v>32</v>
      </c>
      <c r="E928" s="1" t="s">
        <v>419</v>
      </c>
      <c r="F928" s="56" t="s">
        <v>429</v>
      </c>
      <c r="G928" s="29" t="s">
        <v>251</v>
      </c>
      <c r="H928" s="6">
        <f t="shared" si="32"/>
        <v>-50500</v>
      </c>
      <c r="I928" s="24">
        <f t="shared" si="31"/>
        <v>9.090909090909092</v>
      </c>
      <c r="K928" s="2">
        <v>550</v>
      </c>
    </row>
    <row r="929" spans="2:11" ht="12.75">
      <c r="B929" s="137">
        <v>5000</v>
      </c>
      <c r="C929" s="47" t="s">
        <v>0</v>
      </c>
      <c r="D929" s="1" t="s">
        <v>32</v>
      </c>
      <c r="E929" s="1" t="s">
        <v>74</v>
      </c>
      <c r="F929" s="56" t="s">
        <v>430</v>
      </c>
      <c r="G929" s="29" t="s">
        <v>246</v>
      </c>
      <c r="H929" s="6">
        <f t="shared" si="32"/>
        <v>-55500</v>
      </c>
      <c r="I929" s="24">
        <f t="shared" si="31"/>
        <v>9.090909090909092</v>
      </c>
      <c r="K929" s="2">
        <v>550</v>
      </c>
    </row>
    <row r="930" spans="2:11" ht="12.75">
      <c r="B930" s="137">
        <v>2500</v>
      </c>
      <c r="C930" s="47" t="s">
        <v>0</v>
      </c>
      <c r="D930" s="1" t="s">
        <v>32</v>
      </c>
      <c r="E930" s="1" t="s">
        <v>166</v>
      </c>
      <c r="F930" s="56" t="s">
        <v>431</v>
      </c>
      <c r="G930" s="29" t="s">
        <v>246</v>
      </c>
      <c r="H930" s="6">
        <f t="shared" si="32"/>
        <v>-58000</v>
      </c>
      <c r="I930" s="24">
        <f t="shared" si="31"/>
        <v>4.545454545454546</v>
      </c>
      <c r="K930" s="2">
        <v>550</v>
      </c>
    </row>
    <row r="931" spans="1:11" s="44" customFormat="1" ht="12.75">
      <c r="A931" s="13"/>
      <c r="B931" s="274">
        <f>SUM(B918:B930)</f>
        <v>58000</v>
      </c>
      <c r="C931" s="13" t="s">
        <v>0</v>
      </c>
      <c r="D931" s="13"/>
      <c r="E931" s="13"/>
      <c r="F931" s="20"/>
      <c r="G931" s="20"/>
      <c r="H931" s="40">
        <v>0</v>
      </c>
      <c r="I931" s="43">
        <f t="shared" si="31"/>
        <v>105.45454545454545</v>
      </c>
      <c r="K931" s="2">
        <v>550</v>
      </c>
    </row>
    <row r="932" spans="2:11" ht="12.75">
      <c r="B932" s="137"/>
      <c r="H932" s="6">
        <f t="shared" si="32"/>
        <v>0</v>
      </c>
      <c r="I932" s="24">
        <f t="shared" si="31"/>
        <v>0</v>
      </c>
      <c r="K932" s="2">
        <v>550</v>
      </c>
    </row>
    <row r="933" spans="2:11" ht="12.75">
      <c r="B933" s="137"/>
      <c r="H933" s="6">
        <f t="shared" si="32"/>
        <v>0</v>
      </c>
      <c r="I933" s="24">
        <f t="shared" si="31"/>
        <v>0</v>
      </c>
      <c r="K933" s="2">
        <v>550</v>
      </c>
    </row>
    <row r="934" spans="2:11" ht="12.75">
      <c r="B934" s="137">
        <v>4500</v>
      </c>
      <c r="C934" s="1" t="s">
        <v>432</v>
      </c>
      <c r="D934" s="1" t="s">
        <v>32</v>
      </c>
      <c r="E934" s="14" t="s">
        <v>43</v>
      </c>
      <c r="F934" s="29" t="s">
        <v>433</v>
      </c>
      <c r="G934" s="29" t="s">
        <v>242</v>
      </c>
      <c r="H934" s="6">
        <f t="shared" si="32"/>
        <v>-4500</v>
      </c>
      <c r="I934" s="24">
        <f t="shared" si="31"/>
        <v>8.181818181818182</v>
      </c>
      <c r="K934" s="2">
        <v>550</v>
      </c>
    </row>
    <row r="935" spans="2:11" ht="12.75">
      <c r="B935" s="137">
        <v>3000</v>
      </c>
      <c r="C935" s="1" t="s">
        <v>434</v>
      </c>
      <c r="D935" s="1" t="s">
        <v>32</v>
      </c>
      <c r="E935" s="14" t="s">
        <v>43</v>
      </c>
      <c r="F935" s="29" t="s">
        <v>435</v>
      </c>
      <c r="G935" s="29" t="s">
        <v>242</v>
      </c>
      <c r="H935" s="6">
        <f t="shared" si="32"/>
        <v>-7500</v>
      </c>
      <c r="I935" s="24">
        <f t="shared" si="31"/>
        <v>5.454545454545454</v>
      </c>
      <c r="K935" s="2">
        <v>550</v>
      </c>
    </row>
    <row r="936" spans="2:11" ht="12.75">
      <c r="B936" s="137">
        <v>500</v>
      </c>
      <c r="C936" s="1" t="s">
        <v>436</v>
      </c>
      <c r="D936" s="1" t="s">
        <v>32</v>
      </c>
      <c r="E936" s="14" t="s">
        <v>43</v>
      </c>
      <c r="F936" s="29" t="s">
        <v>437</v>
      </c>
      <c r="G936" s="29" t="s">
        <v>242</v>
      </c>
      <c r="H936" s="6">
        <f t="shared" si="32"/>
        <v>-8000</v>
      </c>
      <c r="I936" s="24">
        <f t="shared" si="31"/>
        <v>0.9090909090909091</v>
      </c>
      <c r="K936" s="2">
        <v>550</v>
      </c>
    </row>
    <row r="937" spans="2:11" ht="12.75">
      <c r="B937" s="137">
        <v>500</v>
      </c>
      <c r="C937" s="1" t="s">
        <v>436</v>
      </c>
      <c r="D937" s="1" t="s">
        <v>32</v>
      </c>
      <c r="E937" s="14" t="s">
        <v>43</v>
      </c>
      <c r="F937" s="29" t="s">
        <v>438</v>
      </c>
      <c r="G937" s="29" t="s">
        <v>242</v>
      </c>
      <c r="H937" s="6">
        <f t="shared" si="32"/>
        <v>-8500</v>
      </c>
      <c r="I937" s="24">
        <f t="shared" si="31"/>
        <v>0.9090909090909091</v>
      </c>
      <c r="K937" s="2">
        <v>550</v>
      </c>
    </row>
    <row r="938" spans="2:11" ht="12.75">
      <c r="B938" s="137">
        <v>500</v>
      </c>
      <c r="C938" s="1" t="s">
        <v>436</v>
      </c>
      <c r="D938" s="1" t="s">
        <v>32</v>
      </c>
      <c r="E938" s="14" t="s">
        <v>43</v>
      </c>
      <c r="F938" s="29" t="s">
        <v>439</v>
      </c>
      <c r="G938" s="29" t="s">
        <v>242</v>
      </c>
      <c r="H938" s="6">
        <f t="shared" si="32"/>
        <v>-9000</v>
      </c>
      <c r="I938" s="24">
        <f t="shared" si="31"/>
        <v>0.9090909090909091</v>
      </c>
      <c r="K938" s="2">
        <v>550</v>
      </c>
    </row>
    <row r="939" spans="2:11" ht="12.75">
      <c r="B939" s="137">
        <v>500</v>
      </c>
      <c r="C939" s="1" t="s">
        <v>436</v>
      </c>
      <c r="D939" s="1" t="s">
        <v>32</v>
      </c>
      <c r="E939" s="14" t="s">
        <v>43</v>
      </c>
      <c r="F939" s="29" t="s">
        <v>440</v>
      </c>
      <c r="G939" s="29" t="s">
        <v>242</v>
      </c>
      <c r="H939" s="6">
        <f t="shared" si="32"/>
        <v>-9500</v>
      </c>
      <c r="I939" s="24">
        <f aca="true" t="shared" si="33" ref="I939:I976">+B939/K939</f>
        <v>0.9090909090909091</v>
      </c>
      <c r="K939" s="2">
        <v>550</v>
      </c>
    </row>
    <row r="940" spans="1:11" s="17" customFormat="1" ht="12.75">
      <c r="A940" s="14"/>
      <c r="B940" s="137">
        <v>14000</v>
      </c>
      <c r="C940" s="1" t="s">
        <v>441</v>
      </c>
      <c r="D940" s="1" t="s">
        <v>32</v>
      </c>
      <c r="E940" s="14" t="s">
        <v>43</v>
      </c>
      <c r="F940" s="29" t="s">
        <v>442</v>
      </c>
      <c r="G940" s="29" t="s">
        <v>251</v>
      </c>
      <c r="H940" s="6">
        <f t="shared" si="32"/>
        <v>-23500</v>
      </c>
      <c r="I940" s="50">
        <f t="shared" si="33"/>
        <v>25.454545454545453</v>
      </c>
      <c r="K940" s="2">
        <v>550</v>
      </c>
    </row>
    <row r="941" spans="2:11" ht="12.75">
      <c r="B941" s="137">
        <v>500</v>
      </c>
      <c r="C941" s="1" t="s">
        <v>436</v>
      </c>
      <c r="D941" s="1" t="s">
        <v>32</v>
      </c>
      <c r="E941" s="14" t="s">
        <v>43</v>
      </c>
      <c r="F941" s="29" t="s">
        <v>443</v>
      </c>
      <c r="G941" s="29" t="s">
        <v>246</v>
      </c>
      <c r="H941" s="6">
        <f t="shared" si="32"/>
        <v>-24000</v>
      </c>
      <c r="I941" s="24">
        <f t="shared" si="33"/>
        <v>0.9090909090909091</v>
      </c>
      <c r="K941" s="2">
        <v>550</v>
      </c>
    </row>
    <row r="942" spans="2:11" ht="12.75">
      <c r="B942" s="137">
        <v>500</v>
      </c>
      <c r="C942" s="1" t="s">
        <v>436</v>
      </c>
      <c r="D942" s="1" t="s">
        <v>32</v>
      </c>
      <c r="E942" s="14" t="s">
        <v>43</v>
      </c>
      <c r="F942" s="29" t="s">
        <v>444</v>
      </c>
      <c r="G942" s="29" t="s">
        <v>246</v>
      </c>
      <c r="H942" s="6">
        <f t="shared" si="32"/>
        <v>-24500</v>
      </c>
      <c r="I942" s="24">
        <f t="shared" si="33"/>
        <v>0.9090909090909091</v>
      </c>
      <c r="K942" s="2">
        <v>550</v>
      </c>
    </row>
    <row r="943" spans="2:11" ht="12.75">
      <c r="B943" s="137">
        <v>500</v>
      </c>
      <c r="C943" s="1" t="s">
        <v>436</v>
      </c>
      <c r="D943" s="1" t="s">
        <v>32</v>
      </c>
      <c r="E943" s="14" t="s">
        <v>43</v>
      </c>
      <c r="F943" s="29" t="s">
        <v>445</v>
      </c>
      <c r="G943" s="29" t="s">
        <v>246</v>
      </c>
      <c r="H943" s="6">
        <f t="shared" si="32"/>
        <v>-25000</v>
      </c>
      <c r="I943" s="24">
        <f t="shared" si="33"/>
        <v>0.9090909090909091</v>
      </c>
      <c r="K943" s="2">
        <v>550</v>
      </c>
    </row>
    <row r="944" spans="2:11" ht="12.75">
      <c r="B944" s="137">
        <v>500</v>
      </c>
      <c r="C944" s="1" t="s">
        <v>436</v>
      </c>
      <c r="D944" s="1" t="s">
        <v>32</v>
      </c>
      <c r="E944" s="14" t="s">
        <v>43</v>
      </c>
      <c r="F944" s="29" t="s">
        <v>446</v>
      </c>
      <c r="G944" s="29" t="s">
        <v>246</v>
      </c>
      <c r="H944" s="6">
        <f t="shared" si="32"/>
        <v>-25500</v>
      </c>
      <c r="I944" s="24">
        <f t="shared" si="33"/>
        <v>0.9090909090909091</v>
      </c>
      <c r="K944" s="2">
        <v>550</v>
      </c>
    </row>
    <row r="945" spans="2:11" ht="12.75">
      <c r="B945" s="137">
        <v>40030</v>
      </c>
      <c r="C945" s="1" t="s">
        <v>149</v>
      </c>
      <c r="D945" s="1" t="s">
        <v>32</v>
      </c>
      <c r="E945" s="1" t="s">
        <v>50</v>
      </c>
      <c r="F945" s="29" t="s">
        <v>447</v>
      </c>
      <c r="G945" s="29" t="s">
        <v>242</v>
      </c>
      <c r="H945" s="6">
        <f>H944-B945</f>
        <v>-65530</v>
      </c>
      <c r="I945" s="24">
        <f>+B945/K945</f>
        <v>72.78181818181818</v>
      </c>
      <c r="K945" s="2">
        <v>550</v>
      </c>
    </row>
    <row r="946" spans="2:11" ht="12.75">
      <c r="B946" s="137">
        <v>40000</v>
      </c>
      <c r="C946" s="1" t="s">
        <v>149</v>
      </c>
      <c r="D946" s="1" t="s">
        <v>32</v>
      </c>
      <c r="E946" s="1" t="s">
        <v>50</v>
      </c>
      <c r="F946" s="29" t="s">
        <v>448</v>
      </c>
      <c r="G946" s="29" t="s">
        <v>246</v>
      </c>
      <c r="H946" s="6">
        <f>H945-B946</f>
        <v>-105530</v>
      </c>
      <c r="I946" s="24">
        <f>+B946/K946</f>
        <v>72.72727272727273</v>
      </c>
      <c r="K946" s="2">
        <v>550</v>
      </c>
    </row>
    <row r="947" spans="1:11" s="44" customFormat="1" ht="12.75">
      <c r="A947" s="13"/>
      <c r="B947" s="274">
        <f>SUM(B934:B946)</f>
        <v>105530</v>
      </c>
      <c r="C947" s="13" t="s">
        <v>48</v>
      </c>
      <c r="D947" s="13"/>
      <c r="E947" s="13"/>
      <c r="F947" s="20"/>
      <c r="G947" s="20"/>
      <c r="H947" s="40">
        <v>0</v>
      </c>
      <c r="I947" s="43">
        <f t="shared" si="33"/>
        <v>191.87272727272727</v>
      </c>
      <c r="K947" s="2">
        <v>550</v>
      </c>
    </row>
    <row r="948" spans="2:11" ht="12.75">
      <c r="B948" s="137"/>
      <c r="H948" s="6">
        <f t="shared" si="32"/>
        <v>0</v>
      </c>
      <c r="I948" s="24">
        <f t="shared" si="33"/>
        <v>0</v>
      </c>
      <c r="K948" s="2">
        <v>550</v>
      </c>
    </row>
    <row r="949" spans="2:11" ht="12.75">
      <c r="B949" s="137"/>
      <c r="H949" s="6">
        <f t="shared" si="32"/>
        <v>0</v>
      </c>
      <c r="I949" s="24">
        <f t="shared" si="33"/>
        <v>0</v>
      </c>
      <c r="K949" s="2">
        <v>550</v>
      </c>
    </row>
    <row r="950" spans="2:11" ht="12.75">
      <c r="B950" s="137"/>
      <c r="H950" s="6">
        <f t="shared" si="32"/>
        <v>0</v>
      </c>
      <c r="I950" s="24">
        <f t="shared" si="33"/>
        <v>0</v>
      </c>
      <c r="K950" s="2">
        <v>550</v>
      </c>
    </row>
    <row r="951" spans="2:11" ht="12.75">
      <c r="B951" s="137">
        <v>1650</v>
      </c>
      <c r="C951" s="1" t="s">
        <v>49</v>
      </c>
      <c r="D951" s="1" t="s">
        <v>32</v>
      </c>
      <c r="E951" s="1" t="s">
        <v>50</v>
      </c>
      <c r="F951" s="29" t="s">
        <v>449</v>
      </c>
      <c r="G951" s="29" t="s">
        <v>251</v>
      </c>
      <c r="H951" s="6">
        <f t="shared" si="32"/>
        <v>-1650</v>
      </c>
      <c r="I951" s="24">
        <f t="shared" si="33"/>
        <v>3</v>
      </c>
      <c r="K951" s="2">
        <v>550</v>
      </c>
    </row>
    <row r="952" spans="2:11" ht="12.75">
      <c r="B952" s="137">
        <v>10000</v>
      </c>
      <c r="C952" s="1" t="s">
        <v>49</v>
      </c>
      <c r="D952" s="1" t="s">
        <v>32</v>
      </c>
      <c r="E952" s="1" t="s">
        <v>50</v>
      </c>
      <c r="F952" s="29" t="s">
        <v>449</v>
      </c>
      <c r="G952" s="29" t="s">
        <v>251</v>
      </c>
      <c r="H952" s="6">
        <f t="shared" si="32"/>
        <v>-11650</v>
      </c>
      <c r="I952" s="24">
        <f t="shared" si="33"/>
        <v>18.181818181818183</v>
      </c>
      <c r="K952" s="2">
        <v>550</v>
      </c>
    </row>
    <row r="953" spans="1:11" s="17" customFormat="1" ht="12.75">
      <c r="A953" s="14"/>
      <c r="B953" s="124">
        <v>2900</v>
      </c>
      <c r="C953" s="14" t="s">
        <v>49</v>
      </c>
      <c r="D953" s="1" t="s">
        <v>32</v>
      </c>
      <c r="E953" s="14" t="s">
        <v>50</v>
      </c>
      <c r="F953" s="49" t="s">
        <v>449</v>
      </c>
      <c r="G953" s="49" t="s">
        <v>246</v>
      </c>
      <c r="H953" s="6">
        <f t="shared" si="32"/>
        <v>-14550</v>
      </c>
      <c r="I953" s="50">
        <f t="shared" si="33"/>
        <v>5.2727272727272725</v>
      </c>
      <c r="K953" s="2">
        <v>550</v>
      </c>
    </row>
    <row r="954" spans="1:11" s="44" customFormat="1" ht="12.75">
      <c r="A954" s="13"/>
      <c r="B954" s="274">
        <f>SUM(B951:B953)</f>
        <v>14550</v>
      </c>
      <c r="C954" s="13"/>
      <c r="D954" s="13"/>
      <c r="E954" s="13" t="s">
        <v>50</v>
      </c>
      <c r="F954" s="20"/>
      <c r="G954" s="20"/>
      <c r="H954" s="40">
        <v>0</v>
      </c>
      <c r="I954" s="43">
        <f t="shared" si="33"/>
        <v>26.454545454545453</v>
      </c>
      <c r="K954" s="2">
        <v>550</v>
      </c>
    </row>
    <row r="955" spans="2:11" ht="12.75">
      <c r="B955" s="137"/>
      <c r="E955" s="14"/>
      <c r="H955" s="6">
        <f t="shared" si="32"/>
        <v>0</v>
      </c>
      <c r="I955" s="24">
        <f t="shared" si="33"/>
        <v>0</v>
      </c>
      <c r="K955" s="2">
        <v>550</v>
      </c>
    </row>
    <row r="956" spans="2:11" ht="12.75">
      <c r="B956" s="137"/>
      <c r="E956" s="14"/>
      <c r="H956" s="6">
        <f t="shared" si="32"/>
        <v>0</v>
      </c>
      <c r="I956" s="24">
        <f t="shared" si="33"/>
        <v>0</v>
      </c>
      <c r="K956" s="2">
        <v>550</v>
      </c>
    </row>
    <row r="957" spans="2:11" ht="12.75">
      <c r="B957" s="137"/>
      <c r="E957" s="14"/>
      <c r="H957" s="6">
        <f t="shared" si="32"/>
        <v>0</v>
      </c>
      <c r="I957" s="24">
        <f t="shared" si="33"/>
        <v>0</v>
      </c>
      <c r="K957" s="2">
        <v>550</v>
      </c>
    </row>
    <row r="958" spans="2:11" ht="12.75">
      <c r="B958" s="137">
        <v>30000</v>
      </c>
      <c r="C958" s="1" t="s">
        <v>215</v>
      </c>
      <c r="D958" s="1" t="s">
        <v>32</v>
      </c>
      <c r="E958" s="1" t="s">
        <v>43</v>
      </c>
      <c r="F958" s="29" t="s">
        <v>450</v>
      </c>
      <c r="G958" s="49" t="s">
        <v>242</v>
      </c>
      <c r="H958" s="6">
        <f t="shared" si="32"/>
        <v>-30000</v>
      </c>
      <c r="I958" s="24">
        <f t="shared" si="33"/>
        <v>54.54545454545455</v>
      </c>
      <c r="K958" s="2">
        <v>550</v>
      </c>
    </row>
    <row r="959" spans="2:11" ht="12.75">
      <c r="B959" s="137">
        <v>30000</v>
      </c>
      <c r="C959" s="1" t="s">
        <v>215</v>
      </c>
      <c r="D959" s="1" t="s">
        <v>32</v>
      </c>
      <c r="E959" s="1" t="s">
        <v>43</v>
      </c>
      <c r="F959" s="29" t="s">
        <v>451</v>
      </c>
      <c r="G959" s="49" t="s">
        <v>251</v>
      </c>
      <c r="H959" s="6">
        <f t="shared" si="32"/>
        <v>-60000</v>
      </c>
      <c r="I959" s="24">
        <f t="shared" si="33"/>
        <v>54.54545454545455</v>
      </c>
      <c r="K959" s="2">
        <v>550</v>
      </c>
    </row>
    <row r="960" spans="1:11" s="44" customFormat="1" ht="12.75">
      <c r="A960" s="13"/>
      <c r="B960" s="274">
        <f>SUM(B958:B959)</f>
        <v>60000</v>
      </c>
      <c r="C960" s="13" t="s">
        <v>52</v>
      </c>
      <c r="D960" s="13"/>
      <c r="E960" s="13"/>
      <c r="F960" s="20"/>
      <c r="G960" s="20"/>
      <c r="H960" s="40">
        <v>0</v>
      </c>
      <c r="I960" s="43">
        <f t="shared" si="33"/>
        <v>109.0909090909091</v>
      </c>
      <c r="K960" s="2">
        <v>550</v>
      </c>
    </row>
    <row r="961" spans="2:11" ht="12.75">
      <c r="B961" s="137"/>
      <c r="E961" s="14"/>
      <c r="H961" s="6">
        <f t="shared" si="32"/>
        <v>0</v>
      </c>
      <c r="I961" s="24">
        <f t="shared" si="33"/>
        <v>0</v>
      </c>
      <c r="K961" s="2">
        <v>550</v>
      </c>
    </row>
    <row r="962" spans="2:11" ht="12.75">
      <c r="B962" s="137"/>
      <c r="E962" s="14"/>
      <c r="H962" s="6">
        <f t="shared" si="32"/>
        <v>0</v>
      </c>
      <c r="I962" s="24">
        <f t="shared" si="33"/>
        <v>0</v>
      </c>
      <c r="K962" s="2">
        <v>550</v>
      </c>
    </row>
    <row r="963" spans="2:11" ht="12.75">
      <c r="B963" s="137">
        <v>6000</v>
      </c>
      <c r="C963" s="1" t="s">
        <v>452</v>
      </c>
      <c r="D963" s="1" t="s">
        <v>32</v>
      </c>
      <c r="E963" s="1" t="s">
        <v>43</v>
      </c>
      <c r="F963" s="29" t="s">
        <v>449</v>
      </c>
      <c r="G963" s="29" t="s">
        <v>242</v>
      </c>
      <c r="H963" s="6">
        <f t="shared" si="32"/>
        <v>-6000</v>
      </c>
      <c r="I963" s="24">
        <f t="shared" si="33"/>
        <v>10.909090909090908</v>
      </c>
      <c r="K963" s="2">
        <v>550</v>
      </c>
    </row>
    <row r="964" spans="2:11" ht="12.75">
      <c r="B964" s="137">
        <v>6000</v>
      </c>
      <c r="C964" s="1" t="s">
        <v>452</v>
      </c>
      <c r="D964" s="1" t="s">
        <v>32</v>
      </c>
      <c r="E964" s="1" t="s">
        <v>43</v>
      </c>
      <c r="F964" s="29" t="s">
        <v>449</v>
      </c>
      <c r="G964" s="29" t="s">
        <v>251</v>
      </c>
      <c r="H964" s="6">
        <f t="shared" si="32"/>
        <v>-12000</v>
      </c>
      <c r="I964" s="24">
        <f t="shared" si="33"/>
        <v>10.909090909090908</v>
      </c>
      <c r="K964" s="2">
        <v>550</v>
      </c>
    </row>
    <row r="965" spans="2:11" ht="12.75">
      <c r="B965" s="137">
        <v>6000</v>
      </c>
      <c r="C965" s="1" t="s">
        <v>452</v>
      </c>
      <c r="D965" s="1" t="s">
        <v>32</v>
      </c>
      <c r="E965" s="1" t="s">
        <v>43</v>
      </c>
      <c r="F965" s="29" t="s">
        <v>449</v>
      </c>
      <c r="G965" s="29" t="s">
        <v>246</v>
      </c>
      <c r="H965" s="6">
        <f t="shared" si="32"/>
        <v>-18000</v>
      </c>
      <c r="I965" s="24">
        <f t="shared" si="33"/>
        <v>10.909090909090908</v>
      </c>
      <c r="K965" s="2">
        <v>550</v>
      </c>
    </row>
    <row r="966" spans="1:11" s="44" customFormat="1" ht="12.75">
      <c r="A966" s="13"/>
      <c r="B966" s="274">
        <f>SUM(B963:B965)</f>
        <v>18000</v>
      </c>
      <c r="C966" s="13" t="s">
        <v>57</v>
      </c>
      <c r="D966" s="13"/>
      <c r="E966" s="13"/>
      <c r="F966" s="20"/>
      <c r="G966" s="20"/>
      <c r="H966" s="40">
        <v>0</v>
      </c>
      <c r="I966" s="43">
        <f t="shared" si="33"/>
        <v>32.72727272727273</v>
      </c>
      <c r="K966" s="2">
        <v>550</v>
      </c>
    </row>
    <row r="967" spans="1:11" s="17" customFormat="1" ht="12.75">
      <c r="A967" s="14"/>
      <c r="B967" s="124"/>
      <c r="C967" s="14"/>
      <c r="D967" s="14"/>
      <c r="E967" s="14"/>
      <c r="F967" s="49"/>
      <c r="G967" s="49"/>
      <c r="H967" s="45"/>
      <c r="I967" s="50"/>
      <c r="K967" s="2">
        <v>550</v>
      </c>
    </row>
    <row r="968" spans="2:11" ht="12.75">
      <c r="B968" s="137"/>
      <c r="H968" s="6">
        <f>H966-B968</f>
        <v>0</v>
      </c>
      <c r="I968" s="24">
        <f t="shared" si="33"/>
        <v>0</v>
      </c>
      <c r="K968" s="2">
        <v>550</v>
      </c>
    </row>
    <row r="969" spans="2:11" ht="12.75">
      <c r="B969" s="137">
        <v>110000</v>
      </c>
      <c r="C969" s="14" t="s">
        <v>453</v>
      </c>
      <c r="D969" s="1" t="s">
        <v>32</v>
      </c>
      <c r="E969" s="1" t="s">
        <v>119</v>
      </c>
      <c r="F969" s="46" t="s">
        <v>454</v>
      </c>
      <c r="G969" s="29" t="s">
        <v>246</v>
      </c>
      <c r="H969" s="6">
        <f t="shared" si="32"/>
        <v>-110000</v>
      </c>
      <c r="I969" s="24">
        <f t="shared" si="33"/>
        <v>200</v>
      </c>
      <c r="K969" s="2">
        <v>550</v>
      </c>
    </row>
    <row r="970" spans="2:11" ht="12.75">
      <c r="B970" s="137">
        <v>70000</v>
      </c>
      <c r="C970" s="14" t="s">
        <v>455</v>
      </c>
      <c r="D970" s="1" t="s">
        <v>32</v>
      </c>
      <c r="E970" s="1" t="s">
        <v>119</v>
      </c>
      <c r="F970" s="46" t="s">
        <v>456</v>
      </c>
      <c r="G970" s="29" t="s">
        <v>246</v>
      </c>
      <c r="H970" s="6">
        <f t="shared" si="32"/>
        <v>-180000</v>
      </c>
      <c r="I970" s="24">
        <f t="shared" si="33"/>
        <v>127.27272727272727</v>
      </c>
      <c r="K970" s="2">
        <v>550</v>
      </c>
    </row>
    <row r="971" spans="2:11" ht="12.75">
      <c r="B971" s="137">
        <v>5000</v>
      </c>
      <c r="C971" s="14" t="s">
        <v>457</v>
      </c>
      <c r="D971" s="1" t="s">
        <v>32</v>
      </c>
      <c r="E971" s="1" t="s">
        <v>119</v>
      </c>
      <c r="F971" s="29" t="s">
        <v>458</v>
      </c>
      <c r="G971" s="29" t="s">
        <v>251</v>
      </c>
      <c r="H971" s="6">
        <f t="shared" si="32"/>
        <v>-185000</v>
      </c>
      <c r="I971" s="24">
        <f t="shared" si="33"/>
        <v>9.090909090909092</v>
      </c>
      <c r="K971" s="2">
        <v>550</v>
      </c>
    </row>
    <row r="972" spans="2:11" ht="12.75">
      <c r="B972" s="137">
        <v>5000</v>
      </c>
      <c r="C972" s="14" t="s">
        <v>459</v>
      </c>
      <c r="D972" s="1" t="s">
        <v>32</v>
      </c>
      <c r="E972" s="1" t="s">
        <v>119</v>
      </c>
      <c r="F972" s="29" t="s">
        <v>460</v>
      </c>
      <c r="G972" s="29" t="s">
        <v>251</v>
      </c>
      <c r="H972" s="6">
        <f t="shared" si="32"/>
        <v>-190000</v>
      </c>
      <c r="I972" s="24">
        <f t="shared" si="33"/>
        <v>9.090909090909092</v>
      </c>
      <c r="K972" s="2">
        <v>550</v>
      </c>
    </row>
    <row r="973" spans="2:11" ht="12.75">
      <c r="B973" s="137">
        <v>5000</v>
      </c>
      <c r="C973" s="14" t="s">
        <v>461</v>
      </c>
      <c r="D973" s="1" t="s">
        <v>32</v>
      </c>
      <c r="E973" s="1" t="s">
        <v>119</v>
      </c>
      <c r="F973" s="29" t="s">
        <v>462</v>
      </c>
      <c r="G973" s="29" t="s">
        <v>251</v>
      </c>
      <c r="H973" s="6">
        <f t="shared" si="32"/>
        <v>-195000</v>
      </c>
      <c r="I973" s="24">
        <f t="shared" si="33"/>
        <v>9.090909090909092</v>
      </c>
      <c r="K973" s="2">
        <v>550</v>
      </c>
    </row>
    <row r="974" spans="2:11" ht="12.75">
      <c r="B974" s="137">
        <v>8000</v>
      </c>
      <c r="C974" s="14" t="s">
        <v>118</v>
      </c>
      <c r="D974" s="1" t="s">
        <v>32</v>
      </c>
      <c r="E974" s="1" t="s">
        <v>119</v>
      </c>
      <c r="F974" s="29" t="s">
        <v>449</v>
      </c>
      <c r="G974" s="29" t="s">
        <v>246</v>
      </c>
      <c r="H974" s="6">
        <f t="shared" si="32"/>
        <v>-203000</v>
      </c>
      <c r="I974" s="24">
        <f t="shared" si="33"/>
        <v>14.545454545454545</v>
      </c>
      <c r="K974" s="2">
        <v>550</v>
      </c>
    </row>
    <row r="975" spans="1:11" s="44" customFormat="1" ht="12.75">
      <c r="A975" s="13"/>
      <c r="B975" s="274">
        <f>SUM(B969:B974)</f>
        <v>203000</v>
      </c>
      <c r="C975" s="13"/>
      <c r="D975" s="13"/>
      <c r="E975" s="13" t="s">
        <v>119</v>
      </c>
      <c r="F975" s="20"/>
      <c r="G975" s="20"/>
      <c r="H975" s="40">
        <v>0</v>
      </c>
      <c r="I975" s="43">
        <f t="shared" si="33"/>
        <v>369.09090909090907</v>
      </c>
      <c r="K975" s="2">
        <v>550</v>
      </c>
    </row>
    <row r="976" spans="8:11" ht="12.75">
      <c r="H976" s="6">
        <f t="shared" si="32"/>
        <v>0</v>
      </c>
      <c r="I976" s="24">
        <f t="shared" si="33"/>
        <v>0</v>
      </c>
      <c r="K976" s="2">
        <v>550</v>
      </c>
    </row>
    <row r="977" spans="9:11" ht="12.75">
      <c r="I977" s="24"/>
      <c r="K977" s="2">
        <v>550</v>
      </c>
    </row>
    <row r="978" spans="9:11" ht="12.75">
      <c r="I978" s="24"/>
      <c r="K978" s="2">
        <v>550</v>
      </c>
    </row>
    <row r="979" spans="9:11" ht="12.75">
      <c r="I979" s="24"/>
      <c r="K979" s="2">
        <v>550</v>
      </c>
    </row>
    <row r="980" spans="8:11" ht="12.75">
      <c r="H980" s="6">
        <v>0</v>
      </c>
      <c r="I980" s="24">
        <f aca="true" t="shared" si="34" ref="I980:I991">+B980/K980</f>
        <v>0</v>
      </c>
      <c r="K980" s="2">
        <v>550</v>
      </c>
    </row>
    <row r="981" spans="2:11" ht="12.75">
      <c r="B981" s="131">
        <v>35000</v>
      </c>
      <c r="C981" s="1" t="s">
        <v>463</v>
      </c>
      <c r="D981" s="1" t="s">
        <v>89</v>
      </c>
      <c r="E981" s="1" t="s">
        <v>90</v>
      </c>
      <c r="F981" s="68" t="s">
        <v>464</v>
      </c>
      <c r="G981" s="29" t="s">
        <v>129</v>
      </c>
      <c r="H981" s="6">
        <f aca="true" t="shared" si="35" ref="H981:H991">H980-B981</f>
        <v>-35000</v>
      </c>
      <c r="I981" s="24">
        <f t="shared" si="34"/>
        <v>63.63636363636363</v>
      </c>
      <c r="K981" s="2">
        <v>550</v>
      </c>
    </row>
    <row r="982" spans="2:11" ht="12.75">
      <c r="B982" s="131">
        <v>10000</v>
      </c>
      <c r="C982" s="1" t="s">
        <v>465</v>
      </c>
      <c r="D982" s="1" t="s">
        <v>89</v>
      </c>
      <c r="E982" s="1" t="s">
        <v>90</v>
      </c>
      <c r="F982" s="68" t="s">
        <v>466</v>
      </c>
      <c r="G982" s="29" t="s">
        <v>129</v>
      </c>
      <c r="H982" s="6">
        <f t="shared" si="35"/>
        <v>-45000</v>
      </c>
      <c r="I982" s="24">
        <f t="shared" si="34"/>
        <v>18.181818181818183</v>
      </c>
      <c r="K982" s="2">
        <v>550</v>
      </c>
    </row>
    <row r="983" spans="2:11" ht="12.75">
      <c r="B983" s="181">
        <v>317818</v>
      </c>
      <c r="C983" s="1" t="s">
        <v>467</v>
      </c>
      <c r="D983" s="1" t="s">
        <v>32</v>
      </c>
      <c r="E983" s="1" t="s">
        <v>62</v>
      </c>
      <c r="F983" s="49" t="s">
        <v>468</v>
      </c>
      <c r="G983" s="29" t="s">
        <v>242</v>
      </c>
      <c r="H983" s="6">
        <f t="shared" si="35"/>
        <v>-362818</v>
      </c>
      <c r="I983" s="24">
        <f t="shared" si="34"/>
        <v>577.8509090909091</v>
      </c>
      <c r="K983" s="2">
        <v>550</v>
      </c>
    </row>
    <row r="984" spans="2:11" ht="12.75">
      <c r="B984" s="181">
        <v>86600</v>
      </c>
      <c r="C984" s="1" t="s">
        <v>469</v>
      </c>
      <c r="D984" s="1" t="s">
        <v>32</v>
      </c>
      <c r="E984" s="1" t="s">
        <v>62</v>
      </c>
      <c r="F984" s="49" t="s">
        <v>468</v>
      </c>
      <c r="G984" s="29" t="s">
        <v>242</v>
      </c>
      <c r="H984" s="6">
        <f t="shared" si="35"/>
        <v>-449418</v>
      </c>
      <c r="I984" s="24">
        <f t="shared" si="34"/>
        <v>157.45454545454547</v>
      </c>
      <c r="K984" s="2">
        <v>550</v>
      </c>
    </row>
    <row r="985" spans="2:11" ht="12.75">
      <c r="B985" s="181">
        <v>11551</v>
      </c>
      <c r="C985" s="1" t="s">
        <v>470</v>
      </c>
      <c r="D985" s="1" t="s">
        <v>32</v>
      </c>
      <c r="E985" s="1" t="s">
        <v>62</v>
      </c>
      <c r="F985" s="49" t="s">
        <v>468</v>
      </c>
      <c r="G985" s="29" t="s">
        <v>242</v>
      </c>
      <c r="H985" s="6">
        <f t="shared" si="35"/>
        <v>-460969</v>
      </c>
      <c r="I985" s="24">
        <f t="shared" si="34"/>
        <v>21.00181818181818</v>
      </c>
      <c r="K985" s="2">
        <v>550</v>
      </c>
    </row>
    <row r="986" spans="2:11" ht="12.75">
      <c r="B986" s="131">
        <v>1700</v>
      </c>
      <c r="C986" s="1" t="s">
        <v>471</v>
      </c>
      <c r="D986" s="1" t="s">
        <v>32</v>
      </c>
      <c r="E986" s="1" t="s">
        <v>62</v>
      </c>
      <c r="F986" s="49" t="s">
        <v>472</v>
      </c>
      <c r="G986" s="29" t="s">
        <v>246</v>
      </c>
      <c r="H986" s="6">
        <f t="shared" si="35"/>
        <v>-462669</v>
      </c>
      <c r="I986" s="24">
        <f t="shared" si="34"/>
        <v>3.090909090909091</v>
      </c>
      <c r="K986" s="2">
        <v>550</v>
      </c>
    </row>
    <row r="987" spans="2:11" ht="12.75">
      <c r="B987" s="131">
        <v>11000</v>
      </c>
      <c r="C987" s="1" t="s">
        <v>473</v>
      </c>
      <c r="D987" s="14" t="s">
        <v>32</v>
      </c>
      <c r="E987" s="1" t="s">
        <v>62</v>
      </c>
      <c r="F987" s="46" t="s">
        <v>474</v>
      </c>
      <c r="G987" s="29" t="s">
        <v>242</v>
      </c>
      <c r="H987" s="6">
        <f t="shared" si="35"/>
        <v>-473669</v>
      </c>
      <c r="I987" s="24">
        <f t="shared" si="34"/>
        <v>20</v>
      </c>
      <c r="K987" s="2">
        <v>550</v>
      </c>
    </row>
    <row r="988" spans="1:11" s="73" customFormat="1" ht="12.75">
      <c r="A988" s="69"/>
      <c r="B988" s="280">
        <f>SUM(B981:B987)</f>
        <v>473669</v>
      </c>
      <c r="C988" s="69"/>
      <c r="D988" s="69"/>
      <c r="E988" s="69" t="s">
        <v>62</v>
      </c>
      <c r="F988" s="71"/>
      <c r="G988" s="71"/>
      <c r="H988" s="70">
        <v>0</v>
      </c>
      <c r="I988" s="72">
        <f t="shared" si="34"/>
        <v>861.2163636363637</v>
      </c>
      <c r="K988" s="2">
        <v>550</v>
      </c>
    </row>
    <row r="989" spans="8:11" ht="12.75">
      <c r="H989" s="6">
        <f>H988-B989</f>
        <v>0</v>
      </c>
      <c r="I989" s="24">
        <f t="shared" si="34"/>
        <v>0</v>
      </c>
      <c r="K989" s="2">
        <v>550</v>
      </c>
    </row>
    <row r="990" spans="8:11" ht="12.75">
      <c r="H990" s="6">
        <f t="shared" si="35"/>
        <v>0</v>
      </c>
      <c r="I990" s="24">
        <f t="shared" si="34"/>
        <v>0</v>
      </c>
      <c r="K990" s="2">
        <v>550</v>
      </c>
    </row>
    <row r="991" spans="8:11" ht="12.75">
      <c r="H991" s="6">
        <f t="shared" si="35"/>
        <v>0</v>
      </c>
      <c r="I991" s="24">
        <f t="shared" si="34"/>
        <v>0</v>
      </c>
      <c r="K991" s="2">
        <v>550</v>
      </c>
    </row>
    <row r="992" spans="1:11" ht="12.75">
      <c r="A992" s="13"/>
      <c r="B992" s="76">
        <f>+B993+B994+B995+B996</f>
        <v>450000</v>
      </c>
      <c r="C992" s="69" t="s">
        <v>479</v>
      </c>
      <c r="D992" s="69" t="s">
        <v>32</v>
      </c>
      <c r="E992" s="69"/>
      <c r="F992" s="71"/>
      <c r="G992" s="71"/>
      <c r="H992" s="40">
        <v>0</v>
      </c>
      <c r="I992" s="43">
        <v>833.3333333333334</v>
      </c>
      <c r="J992" s="44"/>
      <c r="K992" s="2">
        <v>550</v>
      </c>
    </row>
    <row r="993" spans="2:11" ht="12.75">
      <c r="B993" s="74">
        <v>50000</v>
      </c>
      <c r="C993" s="47" t="s">
        <v>93</v>
      </c>
      <c r="D993" s="47" t="s">
        <v>32</v>
      </c>
      <c r="E993" s="75"/>
      <c r="F993" s="29" t="s">
        <v>480</v>
      </c>
      <c r="G993" s="46" t="s">
        <v>234</v>
      </c>
      <c r="H993" s="6">
        <f aca="true" t="shared" si="36" ref="H993:H1006">H992-B993</f>
        <v>-50000</v>
      </c>
      <c r="I993" s="24">
        <f>+B993/K993</f>
        <v>90.9090909090909</v>
      </c>
      <c r="K993" s="2">
        <v>550</v>
      </c>
    </row>
    <row r="994" spans="2:11" ht="12.75">
      <c r="B994" s="74">
        <v>60000</v>
      </c>
      <c r="C994" s="47" t="s">
        <v>33</v>
      </c>
      <c r="D994" s="47" t="s">
        <v>32</v>
      </c>
      <c r="E994" s="75"/>
      <c r="F994" s="29" t="s">
        <v>481</v>
      </c>
      <c r="G994" s="46" t="s">
        <v>234</v>
      </c>
      <c r="H994" s="6">
        <f t="shared" si="36"/>
        <v>-110000</v>
      </c>
      <c r="I994" s="24">
        <f>+B994/K994</f>
        <v>109.0909090909091</v>
      </c>
      <c r="K994" s="2">
        <v>550</v>
      </c>
    </row>
    <row r="995" spans="2:11" ht="12.75">
      <c r="B995" s="9">
        <v>200000</v>
      </c>
      <c r="C995" s="1" t="s">
        <v>74</v>
      </c>
      <c r="D995" s="1" t="s">
        <v>32</v>
      </c>
      <c r="F995" s="29" t="s">
        <v>625</v>
      </c>
      <c r="G995" s="46" t="s">
        <v>234</v>
      </c>
      <c r="H995" s="6">
        <f t="shared" si="36"/>
        <v>-310000</v>
      </c>
      <c r="I995" s="24">
        <f>+B995/K995</f>
        <v>363.6363636363636</v>
      </c>
      <c r="K995" s="2">
        <v>550</v>
      </c>
    </row>
    <row r="996" spans="2:11" ht="12.75">
      <c r="B996" s="9">
        <v>140000</v>
      </c>
      <c r="C996" s="14" t="s">
        <v>166</v>
      </c>
      <c r="D996" s="14" t="s">
        <v>32</v>
      </c>
      <c r="E996" s="14"/>
      <c r="F996" s="29" t="s">
        <v>625</v>
      </c>
      <c r="G996" s="46" t="s">
        <v>234</v>
      </c>
      <c r="H996" s="6">
        <f t="shared" si="36"/>
        <v>-450000</v>
      </c>
      <c r="I996" s="24">
        <f>+B996/K996</f>
        <v>254.54545454545453</v>
      </c>
      <c r="K996" s="2">
        <v>550</v>
      </c>
    </row>
    <row r="997" spans="8:11" ht="12.75">
      <c r="H997" s="6">
        <v>0</v>
      </c>
      <c r="I997" s="24">
        <f>+B997/K997</f>
        <v>0</v>
      </c>
      <c r="K997" s="2">
        <v>550</v>
      </c>
    </row>
    <row r="998" spans="8:11" ht="12.75">
      <c r="H998" s="6">
        <f t="shared" si="36"/>
        <v>0</v>
      </c>
      <c r="I998" s="24">
        <f aca="true" t="shared" si="37" ref="I998:I1006">+B998/K998</f>
        <v>0</v>
      </c>
      <c r="K998" s="2">
        <v>550</v>
      </c>
    </row>
    <row r="999" spans="8:11" ht="12.75">
      <c r="H999" s="6">
        <f t="shared" si="36"/>
        <v>0</v>
      </c>
      <c r="I999" s="24">
        <f t="shared" si="37"/>
        <v>0</v>
      </c>
      <c r="K999" s="2">
        <v>550</v>
      </c>
    </row>
    <row r="1000" spans="8:11" ht="12.75">
      <c r="H1000" s="6">
        <f t="shared" si="36"/>
        <v>0</v>
      </c>
      <c r="I1000" s="24">
        <f t="shared" si="37"/>
        <v>0</v>
      </c>
      <c r="K1000" s="2">
        <v>550</v>
      </c>
    </row>
    <row r="1001" spans="3:11" ht="12.75">
      <c r="C1001" s="47"/>
      <c r="F1001" s="67"/>
      <c r="H1001" s="6">
        <f t="shared" si="36"/>
        <v>0</v>
      </c>
      <c r="I1001" s="24">
        <f t="shared" si="37"/>
        <v>0</v>
      </c>
      <c r="K1001" s="2">
        <v>550</v>
      </c>
    </row>
    <row r="1002" spans="3:11" ht="12.75">
      <c r="C1002" s="47"/>
      <c r="F1002" s="56"/>
      <c r="H1002" s="6">
        <f t="shared" si="36"/>
        <v>0</v>
      </c>
      <c r="I1002" s="24">
        <f t="shared" si="37"/>
        <v>0</v>
      </c>
      <c r="K1002" s="2">
        <v>550</v>
      </c>
    </row>
    <row r="1003" spans="1:11" s="38" customFormat="1" ht="13.5" thickBot="1">
      <c r="A1003" s="31"/>
      <c r="B1003" s="32">
        <f>+B1007+B1041+B1139+B1144</f>
        <v>1814585</v>
      </c>
      <c r="C1003" s="77"/>
      <c r="D1003" s="33" t="s">
        <v>478</v>
      </c>
      <c r="E1003" s="77"/>
      <c r="F1003" s="78"/>
      <c r="G1003" s="34"/>
      <c r="H1003" s="36">
        <f t="shared" si="36"/>
        <v>-1814585</v>
      </c>
      <c r="I1003" s="37">
        <f t="shared" si="37"/>
        <v>3299.2454545454543</v>
      </c>
      <c r="K1003" s="2">
        <v>550</v>
      </c>
    </row>
    <row r="1004" spans="2:11" ht="12.75">
      <c r="B1004" s="64"/>
      <c r="C1004" s="47"/>
      <c r="F1004" s="56"/>
      <c r="H1004" s="6">
        <v>0</v>
      </c>
      <c r="I1004" s="24">
        <f t="shared" si="37"/>
        <v>0</v>
      </c>
      <c r="K1004" s="2">
        <v>550</v>
      </c>
    </row>
    <row r="1005" spans="2:11" ht="12.75">
      <c r="B1005" s="64"/>
      <c r="C1005" s="47"/>
      <c r="F1005" s="56"/>
      <c r="H1005" s="6">
        <f t="shared" si="36"/>
        <v>0</v>
      </c>
      <c r="I1005" s="24">
        <f t="shared" si="37"/>
        <v>0</v>
      </c>
      <c r="K1005" s="2">
        <v>550</v>
      </c>
    </row>
    <row r="1006" spans="2:11" ht="12.75">
      <c r="B1006" s="64"/>
      <c r="C1006" s="47"/>
      <c r="F1006" s="56" t="s">
        <v>662</v>
      </c>
      <c r="H1006" s="6">
        <f t="shared" si="36"/>
        <v>0</v>
      </c>
      <c r="I1006" s="24">
        <f t="shared" si="37"/>
        <v>0</v>
      </c>
      <c r="K1006" s="2">
        <v>550</v>
      </c>
    </row>
    <row r="1007" spans="1:11" s="44" customFormat="1" ht="12.75">
      <c r="A1007" s="13"/>
      <c r="B1007" s="58">
        <f>+B1012+B1020+B1031+B1036</f>
        <v>500700</v>
      </c>
      <c r="C1007" s="69" t="s">
        <v>663</v>
      </c>
      <c r="D1007" s="13"/>
      <c r="E1007" s="41" t="s">
        <v>88</v>
      </c>
      <c r="F1007" s="20"/>
      <c r="G1007" s="80"/>
      <c r="H1007" s="40">
        <v>0</v>
      </c>
      <c r="I1007" s="43">
        <f aca="true" t="shared" si="38" ref="I1007:I1085">+B1007/K1007</f>
        <v>910.3636363636364</v>
      </c>
      <c r="K1007" s="2">
        <v>550</v>
      </c>
    </row>
    <row r="1008" spans="3:11" ht="12.75">
      <c r="C1008" s="47"/>
      <c r="F1008" s="65"/>
      <c r="H1008" s="6">
        <v>0</v>
      </c>
      <c r="I1008" s="24">
        <f t="shared" si="38"/>
        <v>0</v>
      </c>
      <c r="K1008" s="2">
        <v>550</v>
      </c>
    </row>
    <row r="1009" spans="2:11" ht="12.75">
      <c r="B1009" s="103">
        <v>5000</v>
      </c>
      <c r="C1009" s="47" t="s">
        <v>0</v>
      </c>
      <c r="D1009" s="1" t="s">
        <v>483</v>
      </c>
      <c r="E1009" s="1" t="s">
        <v>664</v>
      </c>
      <c r="F1009" s="56" t="s">
        <v>665</v>
      </c>
      <c r="G1009" s="29" t="s">
        <v>129</v>
      </c>
      <c r="H1009" s="6">
        <f>H1008-B1009</f>
        <v>-5000</v>
      </c>
      <c r="I1009" s="24">
        <f t="shared" si="38"/>
        <v>9.090909090909092</v>
      </c>
      <c r="K1009" s="2">
        <v>550</v>
      </c>
    </row>
    <row r="1010" spans="2:11" ht="12.75">
      <c r="B1010" s="103">
        <v>5000</v>
      </c>
      <c r="C1010" s="47" t="s">
        <v>0</v>
      </c>
      <c r="D1010" s="1" t="s">
        <v>483</v>
      </c>
      <c r="E1010" s="1" t="s">
        <v>664</v>
      </c>
      <c r="F1010" s="56" t="s">
        <v>666</v>
      </c>
      <c r="G1010" s="29" t="s">
        <v>151</v>
      </c>
      <c r="H1010" s="6">
        <f>H1009-B1010</f>
        <v>-10000</v>
      </c>
      <c r="I1010" s="24">
        <f t="shared" si="38"/>
        <v>9.090909090909092</v>
      </c>
      <c r="K1010" s="2">
        <v>550</v>
      </c>
    </row>
    <row r="1011" spans="1:11" s="17" customFormat="1" ht="12.75">
      <c r="A1011" s="14"/>
      <c r="B1011" s="103">
        <v>8000</v>
      </c>
      <c r="C1011" s="47" t="s">
        <v>0</v>
      </c>
      <c r="D1011" s="1" t="s">
        <v>483</v>
      </c>
      <c r="E1011" s="1" t="s">
        <v>664</v>
      </c>
      <c r="F1011" s="56" t="s">
        <v>667</v>
      </c>
      <c r="G1011" s="29" t="s">
        <v>135</v>
      </c>
      <c r="H1011" s="6">
        <f>H1010-B1011</f>
        <v>-18000</v>
      </c>
      <c r="I1011" s="50">
        <f t="shared" si="38"/>
        <v>14.545454545454545</v>
      </c>
      <c r="K1011" s="2">
        <v>550</v>
      </c>
    </row>
    <row r="1012" spans="1:11" s="44" customFormat="1" ht="12.75">
      <c r="A1012" s="13"/>
      <c r="B1012" s="79">
        <f>SUM(B1009:B1011)</f>
        <v>18000</v>
      </c>
      <c r="C1012" s="81" t="s">
        <v>0</v>
      </c>
      <c r="D1012" s="13"/>
      <c r="E1012" s="13"/>
      <c r="F1012" s="82"/>
      <c r="G1012" s="20"/>
      <c r="H1012" s="40">
        <v>0</v>
      </c>
      <c r="I1012" s="43">
        <f t="shared" si="38"/>
        <v>32.72727272727273</v>
      </c>
      <c r="K1012" s="2">
        <v>550</v>
      </c>
    </row>
    <row r="1013" spans="2:11" ht="12.75">
      <c r="B1013" s="103"/>
      <c r="C1013" s="47"/>
      <c r="F1013" s="56"/>
      <c r="H1013" s="6">
        <f>H1012-B1013</f>
        <v>0</v>
      </c>
      <c r="I1013" s="24">
        <f t="shared" si="38"/>
        <v>0</v>
      </c>
      <c r="K1013" s="2">
        <v>550</v>
      </c>
    </row>
    <row r="1014" spans="2:11" ht="12.75">
      <c r="B1014" s="103"/>
      <c r="C1014" s="47"/>
      <c r="F1014" s="56"/>
      <c r="I1014" s="24"/>
      <c r="K1014" s="2">
        <v>550</v>
      </c>
    </row>
    <row r="1015" spans="2:11" ht="12.75">
      <c r="B1015" s="103">
        <v>35000</v>
      </c>
      <c r="C1015" s="1" t="s">
        <v>49</v>
      </c>
      <c r="D1015" s="1" t="s">
        <v>483</v>
      </c>
      <c r="E1015" s="1" t="s">
        <v>50</v>
      </c>
      <c r="F1015" s="29" t="s">
        <v>142</v>
      </c>
      <c r="G1015" s="29" t="s">
        <v>132</v>
      </c>
      <c r="H1015" s="6">
        <f>H1014-B1015</f>
        <v>-35000</v>
      </c>
      <c r="I1015" s="24">
        <f aca="true" t="shared" si="39" ref="I1015:I1020">+B1015/K1015</f>
        <v>63.63636363636363</v>
      </c>
      <c r="K1015" s="2">
        <v>550</v>
      </c>
    </row>
    <row r="1016" spans="2:11" ht="12.75">
      <c r="B1016" s="103">
        <v>1500</v>
      </c>
      <c r="C1016" s="14" t="s">
        <v>668</v>
      </c>
      <c r="D1016" s="1" t="s">
        <v>483</v>
      </c>
      <c r="E1016" s="1" t="s">
        <v>50</v>
      </c>
      <c r="F1016" s="29" t="s">
        <v>669</v>
      </c>
      <c r="G1016" s="29" t="s">
        <v>132</v>
      </c>
      <c r="H1016" s="6">
        <f>H1015-B1016</f>
        <v>-36500</v>
      </c>
      <c r="I1016" s="24">
        <f t="shared" si="39"/>
        <v>2.727272727272727</v>
      </c>
      <c r="K1016" s="2">
        <v>550</v>
      </c>
    </row>
    <row r="1017" spans="2:11" ht="12.75">
      <c r="B1017" s="103">
        <v>2700</v>
      </c>
      <c r="C1017" s="1" t="s">
        <v>49</v>
      </c>
      <c r="D1017" s="1" t="s">
        <v>483</v>
      </c>
      <c r="E1017" s="1" t="s">
        <v>50</v>
      </c>
      <c r="F1017" s="29" t="s">
        <v>142</v>
      </c>
      <c r="G1017" s="29" t="s">
        <v>135</v>
      </c>
      <c r="H1017" s="6">
        <f>H1016-B1017</f>
        <v>-39200</v>
      </c>
      <c r="I1017" s="24">
        <f t="shared" si="39"/>
        <v>4.909090909090909</v>
      </c>
      <c r="K1017" s="2">
        <v>550</v>
      </c>
    </row>
    <row r="1018" spans="2:11" ht="12.75">
      <c r="B1018" s="103">
        <v>5000</v>
      </c>
      <c r="C1018" s="1" t="s">
        <v>49</v>
      </c>
      <c r="D1018" s="1" t="s">
        <v>483</v>
      </c>
      <c r="E1018" s="1" t="s">
        <v>50</v>
      </c>
      <c r="F1018" s="29" t="s">
        <v>142</v>
      </c>
      <c r="G1018" s="29" t="s">
        <v>135</v>
      </c>
      <c r="H1018" s="6">
        <f>H1017-B1018</f>
        <v>-44200</v>
      </c>
      <c r="I1018" s="24">
        <f t="shared" si="39"/>
        <v>9.090909090909092</v>
      </c>
      <c r="K1018" s="2">
        <v>550</v>
      </c>
    </row>
    <row r="1019" spans="1:11" s="17" customFormat="1" ht="12.75">
      <c r="A1019" s="14"/>
      <c r="B1019" s="268">
        <v>2000</v>
      </c>
      <c r="C1019" s="1" t="s">
        <v>49</v>
      </c>
      <c r="D1019" s="1" t="s">
        <v>483</v>
      </c>
      <c r="E1019" s="14" t="s">
        <v>50</v>
      </c>
      <c r="F1019" s="49" t="s">
        <v>142</v>
      </c>
      <c r="G1019" s="49" t="s">
        <v>132</v>
      </c>
      <c r="H1019" s="45">
        <f>H1018-B1019</f>
        <v>-46200</v>
      </c>
      <c r="I1019" s="50">
        <f t="shared" si="39"/>
        <v>3.6363636363636362</v>
      </c>
      <c r="K1019" s="2">
        <v>550</v>
      </c>
    </row>
    <row r="1020" spans="1:11" s="44" customFormat="1" ht="12.75">
      <c r="A1020" s="13"/>
      <c r="B1020" s="79">
        <f>SUM(B1015:B1019)</f>
        <v>46200</v>
      </c>
      <c r="C1020" s="13"/>
      <c r="D1020" s="13"/>
      <c r="E1020" s="13" t="s">
        <v>50</v>
      </c>
      <c r="F1020" s="20"/>
      <c r="G1020" s="20"/>
      <c r="H1020" s="40">
        <v>0</v>
      </c>
      <c r="I1020" s="43">
        <f t="shared" si="39"/>
        <v>84</v>
      </c>
      <c r="K1020" s="2">
        <v>550</v>
      </c>
    </row>
    <row r="1021" spans="3:11" ht="12.75">
      <c r="C1021" s="47"/>
      <c r="F1021" s="56"/>
      <c r="I1021" s="24"/>
      <c r="K1021" s="2">
        <v>550</v>
      </c>
    </row>
    <row r="1022" spans="3:11" ht="12.75">
      <c r="C1022" s="47"/>
      <c r="F1022" s="56"/>
      <c r="I1022" s="24"/>
      <c r="K1022" s="2">
        <v>550</v>
      </c>
    </row>
    <row r="1023" spans="2:11" ht="12.75">
      <c r="B1023" s="64"/>
      <c r="C1023" s="47"/>
      <c r="F1023" s="56"/>
      <c r="H1023" s="6">
        <f>H1013-B1023</f>
        <v>0</v>
      </c>
      <c r="I1023" s="24">
        <f aca="true" t="shared" si="40" ref="I1023:I1030">+B1023/K1023</f>
        <v>0</v>
      </c>
      <c r="K1023" s="2">
        <v>550</v>
      </c>
    </row>
    <row r="1024" spans="2:11" ht="12.75">
      <c r="B1024" s="137">
        <v>60000</v>
      </c>
      <c r="C1024" s="47" t="s">
        <v>670</v>
      </c>
      <c r="D1024" s="1" t="s">
        <v>483</v>
      </c>
      <c r="E1024" s="1" t="s">
        <v>671</v>
      </c>
      <c r="F1024" s="56" t="s">
        <v>672</v>
      </c>
      <c r="G1024" s="29" t="s">
        <v>132</v>
      </c>
      <c r="H1024" s="6">
        <f aca="true" t="shared" si="41" ref="H1024:H1030">H1023-B1024</f>
        <v>-60000</v>
      </c>
      <c r="I1024" s="24">
        <f t="shared" si="40"/>
        <v>109.0909090909091</v>
      </c>
      <c r="K1024" s="2">
        <v>550</v>
      </c>
    </row>
    <row r="1025" spans="2:11" ht="12.75">
      <c r="B1025" s="137">
        <v>20000</v>
      </c>
      <c r="C1025" s="47" t="s">
        <v>673</v>
      </c>
      <c r="D1025" s="1" t="s">
        <v>483</v>
      </c>
      <c r="E1025" s="1" t="s">
        <v>671</v>
      </c>
      <c r="F1025" s="56" t="s">
        <v>142</v>
      </c>
      <c r="G1025" s="29" t="s">
        <v>132</v>
      </c>
      <c r="H1025" s="6">
        <f t="shared" si="41"/>
        <v>-80000</v>
      </c>
      <c r="I1025" s="24">
        <f t="shared" si="40"/>
        <v>36.36363636363637</v>
      </c>
      <c r="K1025" s="2">
        <v>550</v>
      </c>
    </row>
    <row r="1026" spans="2:11" ht="12.75">
      <c r="B1026" s="137">
        <v>180000</v>
      </c>
      <c r="C1026" s="47" t="s">
        <v>674</v>
      </c>
      <c r="D1026" s="1" t="s">
        <v>483</v>
      </c>
      <c r="E1026" s="1" t="s">
        <v>671</v>
      </c>
      <c r="F1026" s="46" t="s">
        <v>675</v>
      </c>
      <c r="G1026" s="29" t="s">
        <v>132</v>
      </c>
      <c r="H1026" s="6">
        <f t="shared" si="41"/>
        <v>-260000</v>
      </c>
      <c r="I1026" s="24">
        <f t="shared" si="40"/>
        <v>327.27272727272725</v>
      </c>
      <c r="K1026" s="2">
        <v>550</v>
      </c>
    </row>
    <row r="1027" spans="2:11" ht="12.75">
      <c r="B1027" s="137">
        <v>100000</v>
      </c>
      <c r="C1027" s="47" t="s">
        <v>676</v>
      </c>
      <c r="D1027" s="1" t="s">
        <v>483</v>
      </c>
      <c r="E1027" s="1" t="s">
        <v>677</v>
      </c>
      <c r="F1027" s="56" t="s">
        <v>142</v>
      </c>
      <c r="G1027" s="29" t="s">
        <v>132</v>
      </c>
      <c r="H1027" s="6">
        <f t="shared" si="41"/>
        <v>-360000</v>
      </c>
      <c r="I1027" s="24">
        <f t="shared" si="40"/>
        <v>181.8181818181818</v>
      </c>
      <c r="K1027" s="2">
        <v>550</v>
      </c>
    </row>
    <row r="1028" spans="2:11" ht="12.75">
      <c r="B1028" s="137">
        <v>50000</v>
      </c>
      <c r="C1028" s="47" t="s">
        <v>674</v>
      </c>
      <c r="D1028" s="1" t="s">
        <v>483</v>
      </c>
      <c r="E1028" s="1" t="s">
        <v>677</v>
      </c>
      <c r="F1028" s="56" t="s">
        <v>678</v>
      </c>
      <c r="G1028" s="29" t="s">
        <v>132</v>
      </c>
      <c r="H1028" s="6">
        <f t="shared" si="41"/>
        <v>-410000</v>
      </c>
      <c r="I1028" s="24">
        <f t="shared" si="40"/>
        <v>90.9090909090909</v>
      </c>
      <c r="K1028" s="2">
        <v>550</v>
      </c>
    </row>
    <row r="1029" spans="2:11" ht="12.75">
      <c r="B1029" s="137">
        <v>20000</v>
      </c>
      <c r="C1029" s="47" t="s">
        <v>673</v>
      </c>
      <c r="D1029" s="1" t="s">
        <v>483</v>
      </c>
      <c r="E1029" s="1" t="s">
        <v>677</v>
      </c>
      <c r="F1029" s="56" t="s">
        <v>142</v>
      </c>
      <c r="G1029" s="29" t="s">
        <v>132</v>
      </c>
      <c r="H1029" s="6">
        <f t="shared" si="41"/>
        <v>-430000</v>
      </c>
      <c r="I1029" s="24">
        <f t="shared" si="40"/>
        <v>36.36363636363637</v>
      </c>
      <c r="K1029" s="2">
        <v>550</v>
      </c>
    </row>
    <row r="1030" spans="2:11" ht="12.75">
      <c r="B1030" s="137">
        <v>5000</v>
      </c>
      <c r="C1030" s="47" t="s">
        <v>679</v>
      </c>
      <c r="D1030" s="1" t="s">
        <v>483</v>
      </c>
      <c r="E1030" s="1" t="s">
        <v>482</v>
      </c>
      <c r="F1030" s="56" t="s">
        <v>142</v>
      </c>
      <c r="G1030" s="29" t="s">
        <v>135</v>
      </c>
      <c r="H1030" s="6">
        <f t="shared" si="41"/>
        <v>-435000</v>
      </c>
      <c r="I1030" s="24">
        <f t="shared" si="40"/>
        <v>9.090909090909092</v>
      </c>
      <c r="K1030" s="2">
        <v>550</v>
      </c>
    </row>
    <row r="1031" spans="1:11" s="44" customFormat="1" ht="12.75">
      <c r="A1031" s="13"/>
      <c r="B1031" s="274">
        <f>SUM(B1024:B1030)</f>
        <v>435000</v>
      </c>
      <c r="C1031" s="81" t="s">
        <v>680</v>
      </c>
      <c r="D1031" s="13"/>
      <c r="E1031" s="13"/>
      <c r="F1031" s="82"/>
      <c r="G1031" s="20"/>
      <c r="H1031" s="40"/>
      <c r="I1031" s="43">
        <f>+B1031/K1031</f>
        <v>790.9090909090909</v>
      </c>
      <c r="K1031" s="2">
        <v>550</v>
      </c>
    </row>
    <row r="1032" spans="2:11" ht="12.75">
      <c r="B1032" s="64"/>
      <c r="C1032" s="47"/>
      <c r="F1032" s="56"/>
      <c r="I1032" s="24"/>
      <c r="K1032" s="2">
        <v>550</v>
      </c>
    </row>
    <row r="1033" spans="2:11" ht="12.75">
      <c r="B1033" s="64"/>
      <c r="C1033" s="47"/>
      <c r="F1033" s="56"/>
      <c r="I1033" s="24"/>
      <c r="K1033" s="2">
        <v>550</v>
      </c>
    </row>
    <row r="1034" spans="2:11" ht="12.75">
      <c r="B1034" s="64"/>
      <c r="C1034" s="47"/>
      <c r="F1034" s="56"/>
      <c r="I1034" s="24"/>
      <c r="K1034" s="2">
        <v>550</v>
      </c>
    </row>
    <row r="1035" spans="2:11" ht="12.75">
      <c r="B1035" s="103">
        <v>1500</v>
      </c>
      <c r="C1035" s="47" t="s">
        <v>681</v>
      </c>
      <c r="D1035" s="1" t="s">
        <v>483</v>
      </c>
      <c r="E1035" s="1" t="s">
        <v>682</v>
      </c>
      <c r="F1035" s="56"/>
      <c r="H1035" s="6">
        <f>H1034-B1035</f>
        <v>-1500</v>
      </c>
      <c r="I1035" s="24">
        <f>+B1035/K1035</f>
        <v>2.727272727272727</v>
      </c>
      <c r="K1035" s="2">
        <v>550</v>
      </c>
    </row>
    <row r="1036" spans="1:11" s="44" customFormat="1" ht="12.75">
      <c r="A1036" s="13"/>
      <c r="B1036" s="79">
        <f>SUM(B1035)</f>
        <v>1500</v>
      </c>
      <c r="C1036" s="81"/>
      <c r="D1036" s="13"/>
      <c r="E1036" s="13" t="s">
        <v>682</v>
      </c>
      <c r="F1036" s="82"/>
      <c r="G1036" s="20"/>
      <c r="H1036" s="40">
        <v>0</v>
      </c>
      <c r="I1036" s="43">
        <f>+B1036/K1036</f>
        <v>2.727272727272727</v>
      </c>
      <c r="K1036" s="2">
        <v>550</v>
      </c>
    </row>
    <row r="1037" spans="1:11" s="17" customFormat="1" ht="12.75">
      <c r="A1037" s="14"/>
      <c r="B1037" s="83"/>
      <c r="C1037" s="75"/>
      <c r="D1037" s="14"/>
      <c r="E1037" s="14"/>
      <c r="F1037" s="56"/>
      <c r="G1037" s="49"/>
      <c r="H1037" s="45"/>
      <c r="I1037" s="50"/>
      <c r="K1037" s="2">
        <v>550</v>
      </c>
    </row>
    <row r="1038" spans="1:11" s="17" customFormat="1" ht="12.75">
      <c r="A1038" s="14"/>
      <c r="B1038" s="83"/>
      <c r="C1038" s="75"/>
      <c r="D1038" s="14"/>
      <c r="E1038" s="14"/>
      <c r="F1038" s="56"/>
      <c r="G1038" s="49"/>
      <c r="H1038" s="45"/>
      <c r="I1038" s="50"/>
      <c r="K1038" s="2">
        <v>550</v>
      </c>
    </row>
    <row r="1039" spans="1:11" s="17" customFormat="1" ht="12.75">
      <c r="A1039" s="14"/>
      <c r="B1039" s="83"/>
      <c r="C1039" s="75"/>
      <c r="D1039" s="14"/>
      <c r="E1039" s="14"/>
      <c r="F1039" s="56"/>
      <c r="G1039" s="49"/>
      <c r="H1039" s="45"/>
      <c r="I1039" s="50"/>
      <c r="K1039" s="2">
        <v>550</v>
      </c>
    </row>
    <row r="1040" spans="3:11" ht="12.75">
      <c r="C1040" s="47"/>
      <c r="F1040" s="56"/>
      <c r="H1040" s="45"/>
      <c r="I1040" s="50"/>
      <c r="K1040" s="2">
        <v>550</v>
      </c>
    </row>
    <row r="1041" spans="1:11" s="44" customFormat="1" ht="12.75">
      <c r="A1041" s="13"/>
      <c r="B1041" s="58">
        <f>+B1062+B1068:C1068+B1081+B1098+B1111+B1130+B1136</f>
        <v>458885</v>
      </c>
      <c r="C1041" s="69" t="s">
        <v>683</v>
      </c>
      <c r="D1041" s="13" t="s">
        <v>684</v>
      </c>
      <c r="E1041" s="13"/>
      <c r="F1041" s="82"/>
      <c r="G1041" s="20"/>
      <c r="H1041" s="40">
        <f aca="true" t="shared" si="42" ref="H1041:H1104">H1040-B1041</f>
        <v>-458885</v>
      </c>
      <c r="I1041" s="43">
        <f t="shared" si="38"/>
        <v>834.3363636363637</v>
      </c>
      <c r="K1041" s="2">
        <v>550</v>
      </c>
    </row>
    <row r="1042" spans="3:11" ht="12.75">
      <c r="C1042" s="47"/>
      <c r="F1042" s="56"/>
      <c r="H1042" s="6">
        <v>0</v>
      </c>
      <c r="I1042" s="24">
        <f t="shared" si="38"/>
        <v>0</v>
      </c>
      <c r="K1042" s="2">
        <v>550</v>
      </c>
    </row>
    <row r="1043" spans="2:11" ht="12.75">
      <c r="B1043" s="103">
        <v>2000</v>
      </c>
      <c r="C1043" s="47" t="s">
        <v>0</v>
      </c>
      <c r="D1043" s="1" t="s">
        <v>483</v>
      </c>
      <c r="E1043" s="1" t="s">
        <v>168</v>
      </c>
      <c r="F1043" s="65" t="s">
        <v>685</v>
      </c>
      <c r="G1043" s="29" t="s">
        <v>85</v>
      </c>
      <c r="H1043" s="6">
        <f t="shared" si="42"/>
        <v>-2000</v>
      </c>
      <c r="I1043" s="24">
        <f t="shared" si="38"/>
        <v>3.6363636363636362</v>
      </c>
      <c r="K1043" s="2">
        <v>550</v>
      </c>
    </row>
    <row r="1044" spans="2:11" ht="12.75">
      <c r="B1044" s="103">
        <v>5000</v>
      </c>
      <c r="C1044" s="47" t="s">
        <v>0</v>
      </c>
      <c r="D1044" s="1" t="s">
        <v>483</v>
      </c>
      <c r="E1044" s="1" t="s">
        <v>168</v>
      </c>
      <c r="F1044" s="56" t="s">
        <v>686</v>
      </c>
      <c r="G1044" s="29" t="s">
        <v>248</v>
      </c>
      <c r="H1044" s="6">
        <f t="shared" si="42"/>
        <v>-7000</v>
      </c>
      <c r="I1044" s="24">
        <f t="shared" si="38"/>
        <v>9.090909090909092</v>
      </c>
      <c r="K1044" s="2">
        <v>550</v>
      </c>
    </row>
    <row r="1045" spans="2:11" ht="12.75">
      <c r="B1045" s="103">
        <v>4000</v>
      </c>
      <c r="C1045" s="47" t="s">
        <v>0</v>
      </c>
      <c r="D1045" s="1" t="s">
        <v>483</v>
      </c>
      <c r="E1045" s="1" t="s">
        <v>168</v>
      </c>
      <c r="F1045" s="67" t="s">
        <v>687</v>
      </c>
      <c r="G1045" s="29" t="s">
        <v>234</v>
      </c>
      <c r="H1045" s="6">
        <f t="shared" si="42"/>
        <v>-11000</v>
      </c>
      <c r="I1045" s="24">
        <f t="shared" si="38"/>
        <v>7.2727272727272725</v>
      </c>
      <c r="K1045" s="2">
        <v>550</v>
      </c>
    </row>
    <row r="1046" spans="1:11" s="17" customFormat="1" ht="12.75">
      <c r="A1046" s="14"/>
      <c r="B1046" s="103">
        <v>2000</v>
      </c>
      <c r="C1046" s="47" t="s">
        <v>0</v>
      </c>
      <c r="D1046" s="1" t="s">
        <v>483</v>
      </c>
      <c r="E1046" s="1" t="s">
        <v>164</v>
      </c>
      <c r="F1046" s="56" t="s">
        <v>688</v>
      </c>
      <c r="G1046" s="29" t="s">
        <v>234</v>
      </c>
      <c r="H1046" s="6">
        <f t="shared" si="42"/>
        <v>-13000</v>
      </c>
      <c r="I1046" s="50">
        <f t="shared" si="38"/>
        <v>3.6363636363636362</v>
      </c>
      <c r="K1046" s="2">
        <v>550</v>
      </c>
    </row>
    <row r="1047" spans="2:11" ht="12.75">
      <c r="B1047" s="103">
        <v>5000</v>
      </c>
      <c r="C1047" s="47" t="s">
        <v>0</v>
      </c>
      <c r="D1047" s="1" t="s">
        <v>483</v>
      </c>
      <c r="E1047" s="1" t="s">
        <v>164</v>
      </c>
      <c r="F1047" s="56" t="s">
        <v>689</v>
      </c>
      <c r="G1047" s="29" t="s">
        <v>236</v>
      </c>
      <c r="H1047" s="6">
        <f t="shared" si="42"/>
        <v>-18000</v>
      </c>
      <c r="I1047" s="24">
        <f t="shared" si="38"/>
        <v>9.090909090909092</v>
      </c>
      <c r="K1047" s="2">
        <v>550</v>
      </c>
    </row>
    <row r="1048" spans="2:11" ht="12.75">
      <c r="B1048" s="103">
        <v>7000</v>
      </c>
      <c r="C1048" s="47" t="s">
        <v>0</v>
      </c>
      <c r="D1048" s="1" t="s">
        <v>483</v>
      </c>
      <c r="E1048" s="1" t="s">
        <v>168</v>
      </c>
      <c r="F1048" s="56" t="s">
        <v>690</v>
      </c>
      <c r="G1048" s="29" t="s">
        <v>236</v>
      </c>
      <c r="H1048" s="6">
        <f t="shared" si="42"/>
        <v>-25000</v>
      </c>
      <c r="I1048" s="24">
        <f t="shared" si="38"/>
        <v>12.727272727272727</v>
      </c>
      <c r="K1048" s="2">
        <v>550</v>
      </c>
    </row>
    <row r="1049" spans="2:11" ht="12.75">
      <c r="B1049" s="103">
        <v>10000</v>
      </c>
      <c r="C1049" s="47" t="s">
        <v>0</v>
      </c>
      <c r="D1049" s="1" t="s">
        <v>483</v>
      </c>
      <c r="E1049" s="1" t="s">
        <v>168</v>
      </c>
      <c r="F1049" s="56" t="s">
        <v>691</v>
      </c>
      <c r="G1049" s="29" t="s">
        <v>238</v>
      </c>
      <c r="H1049" s="6">
        <f t="shared" si="42"/>
        <v>-35000</v>
      </c>
      <c r="I1049" s="24">
        <f t="shared" si="38"/>
        <v>18.181818181818183</v>
      </c>
      <c r="K1049" s="2">
        <v>550</v>
      </c>
    </row>
    <row r="1050" spans="2:11" ht="12.75">
      <c r="B1050" s="103">
        <v>2000</v>
      </c>
      <c r="C1050" s="47" t="s">
        <v>0</v>
      </c>
      <c r="D1050" s="1" t="s">
        <v>483</v>
      </c>
      <c r="E1050" s="1" t="s">
        <v>164</v>
      </c>
      <c r="F1050" s="56" t="s">
        <v>692</v>
      </c>
      <c r="G1050" s="29" t="s">
        <v>238</v>
      </c>
      <c r="H1050" s="6">
        <f t="shared" si="42"/>
        <v>-37000</v>
      </c>
      <c r="I1050" s="24">
        <f t="shared" si="38"/>
        <v>3.6363636363636362</v>
      </c>
      <c r="K1050" s="2">
        <v>550</v>
      </c>
    </row>
    <row r="1051" spans="2:11" ht="12.75">
      <c r="B1051" s="103">
        <v>7000</v>
      </c>
      <c r="C1051" s="47" t="s">
        <v>0</v>
      </c>
      <c r="D1051" s="1" t="s">
        <v>483</v>
      </c>
      <c r="E1051" s="1" t="s">
        <v>168</v>
      </c>
      <c r="F1051" s="56" t="s">
        <v>693</v>
      </c>
      <c r="G1051" s="29" t="s">
        <v>240</v>
      </c>
      <c r="H1051" s="6">
        <f t="shared" si="42"/>
        <v>-44000</v>
      </c>
      <c r="I1051" s="24">
        <f t="shared" si="38"/>
        <v>12.727272727272727</v>
      </c>
      <c r="K1051" s="2">
        <v>550</v>
      </c>
    </row>
    <row r="1052" spans="1:11" s="17" customFormat="1" ht="12.75">
      <c r="A1052" s="14"/>
      <c r="B1052" s="103">
        <v>5000</v>
      </c>
      <c r="C1052" s="47" t="s">
        <v>0</v>
      </c>
      <c r="D1052" s="1" t="s">
        <v>483</v>
      </c>
      <c r="E1052" s="1" t="s">
        <v>164</v>
      </c>
      <c r="F1052" s="56" t="s">
        <v>694</v>
      </c>
      <c r="G1052" s="29" t="s">
        <v>240</v>
      </c>
      <c r="H1052" s="6">
        <f t="shared" si="42"/>
        <v>-49000</v>
      </c>
      <c r="I1052" s="50">
        <f t="shared" si="38"/>
        <v>9.090909090909092</v>
      </c>
      <c r="K1052" s="2">
        <v>550</v>
      </c>
    </row>
    <row r="1053" spans="2:11" ht="12.75">
      <c r="B1053" s="103">
        <v>4000</v>
      </c>
      <c r="C1053" s="47" t="s">
        <v>0</v>
      </c>
      <c r="D1053" s="1" t="s">
        <v>483</v>
      </c>
      <c r="E1053" s="1" t="s">
        <v>164</v>
      </c>
      <c r="F1053" s="56" t="s">
        <v>695</v>
      </c>
      <c r="G1053" s="29" t="s">
        <v>242</v>
      </c>
      <c r="H1053" s="6">
        <f t="shared" si="42"/>
        <v>-53000</v>
      </c>
      <c r="I1053" s="24">
        <f t="shared" si="38"/>
        <v>7.2727272727272725</v>
      </c>
      <c r="K1053" s="2">
        <v>550</v>
      </c>
    </row>
    <row r="1054" spans="2:11" ht="12.75">
      <c r="B1054" s="103">
        <v>5000</v>
      </c>
      <c r="C1054" s="47" t="s">
        <v>0</v>
      </c>
      <c r="D1054" s="1" t="s">
        <v>483</v>
      </c>
      <c r="E1054" s="1" t="s">
        <v>168</v>
      </c>
      <c r="F1054" s="56" t="s">
        <v>696</v>
      </c>
      <c r="G1054" s="29" t="s">
        <v>242</v>
      </c>
      <c r="H1054" s="6">
        <f t="shared" si="42"/>
        <v>-58000</v>
      </c>
      <c r="I1054" s="24">
        <f t="shared" si="38"/>
        <v>9.090909090909092</v>
      </c>
      <c r="K1054" s="2">
        <v>550</v>
      </c>
    </row>
    <row r="1055" spans="2:11" ht="12.75">
      <c r="B1055" s="103">
        <v>2000</v>
      </c>
      <c r="C1055" s="47" t="s">
        <v>0</v>
      </c>
      <c r="D1055" s="1" t="s">
        <v>483</v>
      </c>
      <c r="E1055" s="1" t="s">
        <v>164</v>
      </c>
      <c r="F1055" s="56" t="s">
        <v>697</v>
      </c>
      <c r="G1055" s="29" t="s">
        <v>251</v>
      </c>
      <c r="H1055" s="6">
        <f t="shared" si="42"/>
        <v>-60000</v>
      </c>
      <c r="I1055" s="24">
        <f t="shared" si="38"/>
        <v>3.6363636363636362</v>
      </c>
      <c r="K1055" s="2">
        <v>550</v>
      </c>
    </row>
    <row r="1056" spans="2:11" ht="12.75">
      <c r="B1056" s="103">
        <v>9000</v>
      </c>
      <c r="C1056" s="47" t="s">
        <v>0</v>
      </c>
      <c r="D1056" s="1" t="s">
        <v>483</v>
      </c>
      <c r="E1056" s="1" t="s">
        <v>168</v>
      </c>
      <c r="F1056" s="56" t="s">
        <v>698</v>
      </c>
      <c r="G1056" s="29" t="s">
        <v>251</v>
      </c>
      <c r="H1056" s="6">
        <f t="shared" si="42"/>
        <v>-69000</v>
      </c>
      <c r="I1056" s="24">
        <f t="shared" si="38"/>
        <v>16.363636363636363</v>
      </c>
      <c r="K1056" s="2">
        <v>550</v>
      </c>
    </row>
    <row r="1057" spans="2:11" ht="12.75">
      <c r="B1057" s="103">
        <v>2000</v>
      </c>
      <c r="C1057" s="47" t="s">
        <v>0</v>
      </c>
      <c r="D1057" s="1" t="s">
        <v>483</v>
      </c>
      <c r="E1057" s="1" t="s">
        <v>164</v>
      </c>
      <c r="F1057" s="56" t="s">
        <v>699</v>
      </c>
      <c r="G1057" s="29" t="s">
        <v>246</v>
      </c>
      <c r="H1057" s="6">
        <f t="shared" si="42"/>
        <v>-71000</v>
      </c>
      <c r="I1057" s="24">
        <f t="shared" si="38"/>
        <v>3.6363636363636362</v>
      </c>
      <c r="K1057" s="2">
        <v>550</v>
      </c>
    </row>
    <row r="1058" spans="2:11" ht="12.75">
      <c r="B1058" s="103">
        <v>3000</v>
      </c>
      <c r="C1058" s="47" t="s">
        <v>0</v>
      </c>
      <c r="D1058" s="1" t="s">
        <v>483</v>
      </c>
      <c r="E1058" s="1" t="s">
        <v>168</v>
      </c>
      <c r="F1058" s="56" t="s">
        <v>699</v>
      </c>
      <c r="G1058" s="29" t="s">
        <v>246</v>
      </c>
      <c r="H1058" s="6">
        <f t="shared" si="42"/>
        <v>-74000</v>
      </c>
      <c r="I1058" s="24">
        <f t="shared" si="38"/>
        <v>5.454545454545454</v>
      </c>
      <c r="K1058" s="2">
        <v>550</v>
      </c>
    </row>
    <row r="1059" spans="2:11" ht="12.75">
      <c r="B1059" s="103">
        <v>5000</v>
      </c>
      <c r="C1059" s="47" t="s">
        <v>0</v>
      </c>
      <c r="D1059" s="1" t="s">
        <v>483</v>
      </c>
      <c r="E1059" s="1" t="s">
        <v>168</v>
      </c>
      <c r="F1059" s="56" t="s">
        <v>700</v>
      </c>
      <c r="G1059" s="29" t="s">
        <v>124</v>
      </c>
      <c r="H1059" s="6">
        <f t="shared" si="42"/>
        <v>-79000</v>
      </c>
      <c r="I1059" s="24">
        <f t="shared" si="38"/>
        <v>9.090909090909092</v>
      </c>
      <c r="K1059" s="2">
        <v>550</v>
      </c>
    </row>
    <row r="1060" spans="2:11" ht="12.75">
      <c r="B1060" s="103">
        <v>2000</v>
      </c>
      <c r="C1060" s="47" t="s">
        <v>0</v>
      </c>
      <c r="D1060" s="1" t="s">
        <v>483</v>
      </c>
      <c r="E1060" s="1" t="s">
        <v>164</v>
      </c>
      <c r="F1060" s="56" t="s">
        <v>701</v>
      </c>
      <c r="G1060" s="29" t="s">
        <v>124</v>
      </c>
      <c r="H1060" s="6">
        <f t="shared" si="42"/>
        <v>-81000</v>
      </c>
      <c r="I1060" s="24">
        <f t="shared" si="38"/>
        <v>3.6363636363636362</v>
      </c>
      <c r="K1060" s="2">
        <v>550</v>
      </c>
    </row>
    <row r="1061" spans="2:11" ht="12.75">
      <c r="B1061" s="103">
        <v>3000</v>
      </c>
      <c r="C1061" s="1" t="s">
        <v>0</v>
      </c>
      <c r="D1061" s="1" t="s">
        <v>702</v>
      </c>
      <c r="E1061" s="1" t="s">
        <v>176</v>
      </c>
      <c r="F1061" s="49" t="s">
        <v>703</v>
      </c>
      <c r="G1061" s="29" t="s">
        <v>124</v>
      </c>
      <c r="H1061" s="6">
        <f t="shared" si="42"/>
        <v>-84000</v>
      </c>
      <c r="I1061" s="24">
        <f t="shared" si="38"/>
        <v>5.454545454545454</v>
      </c>
      <c r="K1061" s="2">
        <v>550</v>
      </c>
    </row>
    <row r="1062" spans="1:11" s="44" customFormat="1" ht="12.75">
      <c r="A1062" s="13"/>
      <c r="B1062" s="79">
        <f>SUM(B1043:B1061)</f>
        <v>84000</v>
      </c>
      <c r="C1062" s="13" t="s">
        <v>0</v>
      </c>
      <c r="D1062" s="13"/>
      <c r="E1062" s="13"/>
      <c r="F1062" s="20"/>
      <c r="G1062" s="20"/>
      <c r="H1062" s="40">
        <v>0</v>
      </c>
      <c r="I1062" s="43">
        <f t="shared" si="38"/>
        <v>152.72727272727272</v>
      </c>
      <c r="K1062" s="2">
        <v>550</v>
      </c>
    </row>
    <row r="1063" spans="1:11" s="17" customFormat="1" ht="12.75">
      <c r="A1063" s="14"/>
      <c r="B1063" s="103"/>
      <c r="C1063" s="1"/>
      <c r="D1063" s="1"/>
      <c r="E1063" s="1"/>
      <c r="F1063" s="29"/>
      <c r="G1063" s="29"/>
      <c r="H1063" s="45">
        <v>0</v>
      </c>
      <c r="I1063" s="50">
        <f t="shared" si="38"/>
        <v>0</v>
      </c>
      <c r="K1063" s="2">
        <v>550</v>
      </c>
    </row>
    <row r="1064" spans="2:11" ht="12.75">
      <c r="B1064" s="103"/>
      <c r="H1064" s="6">
        <f t="shared" si="42"/>
        <v>0</v>
      </c>
      <c r="I1064" s="24">
        <f t="shared" si="38"/>
        <v>0</v>
      </c>
      <c r="K1064" s="2">
        <v>550</v>
      </c>
    </row>
    <row r="1065" spans="2:11" ht="12.75">
      <c r="B1065" s="103"/>
      <c r="H1065" s="6">
        <f t="shared" si="42"/>
        <v>0</v>
      </c>
      <c r="I1065" s="24">
        <f t="shared" si="38"/>
        <v>0</v>
      </c>
      <c r="K1065" s="2">
        <v>550</v>
      </c>
    </row>
    <row r="1066" spans="2:11" ht="12.75">
      <c r="B1066" s="103">
        <v>1770</v>
      </c>
      <c r="C1066" s="1" t="s">
        <v>619</v>
      </c>
      <c r="D1066" s="1" t="s">
        <v>483</v>
      </c>
      <c r="E1066" s="1" t="s">
        <v>90</v>
      </c>
      <c r="F1066" s="29" t="s">
        <v>704</v>
      </c>
      <c r="G1066" s="29" t="s">
        <v>251</v>
      </c>
      <c r="H1066" s="6">
        <f t="shared" si="42"/>
        <v>-1770</v>
      </c>
      <c r="I1066" s="24">
        <f t="shared" si="38"/>
        <v>3.2181818181818183</v>
      </c>
      <c r="K1066" s="2">
        <v>550</v>
      </c>
    </row>
    <row r="1067" spans="2:11" ht="12.75">
      <c r="B1067" s="103">
        <v>1515</v>
      </c>
      <c r="C1067" s="1" t="s">
        <v>619</v>
      </c>
      <c r="D1067" s="1" t="s">
        <v>483</v>
      </c>
      <c r="E1067" s="1" t="s">
        <v>90</v>
      </c>
      <c r="F1067" s="29" t="s">
        <v>705</v>
      </c>
      <c r="G1067" s="29" t="s">
        <v>127</v>
      </c>
      <c r="H1067" s="6">
        <f t="shared" si="42"/>
        <v>-3285</v>
      </c>
      <c r="I1067" s="24">
        <f t="shared" si="38"/>
        <v>2.7545454545454544</v>
      </c>
      <c r="K1067" s="2">
        <v>550</v>
      </c>
    </row>
    <row r="1068" spans="1:11" s="44" customFormat="1" ht="12.75">
      <c r="A1068" s="13"/>
      <c r="B1068" s="79">
        <f>SUM(B1066:B1067)</f>
        <v>3285</v>
      </c>
      <c r="C1068" s="13" t="s">
        <v>619</v>
      </c>
      <c r="D1068" s="13"/>
      <c r="E1068" s="13"/>
      <c r="F1068" s="20"/>
      <c r="G1068" s="20"/>
      <c r="H1068" s="40">
        <v>0</v>
      </c>
      <c r="I1068" s="43">
        <f t="shared" si="38"/>
        <v>5.972727272727273</v>
      </c>
      <c r="K1068" s="2">
        <v>550</v>
      </c>
    </row>
    <row r="1069" spans="2:11" ht="12.75">
      <c r="B1069" s="103"/>
      <c r="H1069" s="6">
        <f t="shared" si="42"/>
        <v>0</v>
      </c>
      <c r="I1069" s="24">
        <f t="shared" si="38"/>
        <v>0</v>
      </c>
      <c r="K1069" s="2">
        <v>550</v>
      </c>
    </row>
    <row r="1070" spans="2:11" ht="12.75">
      <c r="B1070" s="103"/>
      <c r="H1070" s="6">
        <f t="shared" si="42"/>
        <v>0</v>
      </c>
      <c r="I1070" s="24">
        <f t="shared" si="38"/>
        <v>0</v>
      </c>
      <c r="K1070" s="2">
        <v>550</v>
      </c>
    </row>
    <row r="1071" spans="2:11" ht="12.75">
      <c r="B1071" s="103"/>
      <c r="H1071" s="6">
        <f t="shared" si="42"/>
        <v>0</v>
      </c>
      <c r="I1071" s="24">
        <f t="shared" si="38"/>
        <v>0</v>
      </c>
      <c r="K1071" s="2">
        <v>550</v>
      </c>
    </row>
    <row r="1072" spans="2:11" ht="12.75">
      <c r="B1072" s="103">
        <v>5000</v>
      </c>
      <c r="C1072" s="1" t="s">
        <v>190</v>
      </c>
      <c r="D1072" s="1" t="s">
        <v>483</v>
      </c>
      <c r="E1072" s="1" t="s">
        <v>43</v>
      </c>
      <c r="F1072" s="46" t="s">
        <v>706</v>
      </c>
      <c r="G1072" s="29" t="s">
        <v>236</v>
      </c>
      <c r="H1072" s="6">
        <f t="shared" si="42"/>
        <v>-5000</v>
      </c>
      <c r="I1072" s="24">
        <f t="shared" si="38"/>
        <v>9.090909090909092</v>
      </c>
      <c r="K1072" s="2">
        <v>550</v>
      </c>
    </row>
    <row r="1073" spans="2:11" ht="12.75">
      <c r="B1073" s="103">
        <v>5000</v>
      </c>
      <c r="C1073" s="1" t="s">
        <v>192</v>
      </c>
      <c r="D1073" s="1" t="s">
        <v>483</v>
      </c>
      <c r="E1073" s="1" t="s">
        <v>43</v>
      </c>
      <c r="F1073" s="46" t="s">
        <v>706</v>
      </c>
      <c r="G1073" s="29" t="s">
        <v>236</v>
      </c>
      <c r="H1073" s="6">
        <f t="shared" si="42"/>
        <v>-10000</v>
      </c>
      <c r="I1073" s="24">
        <f t="shared" si="38"/>
        <v>9.090909090909092</v>
      </c>
      <c r="K1073" s="2">
        <v>550</v>
      </c>
    </row>
    <row r="1074" spans="2:11" ht="12.75">
      <c r="B1074" s="103">
        <v>15000</v>
      </c>
      <c r="C1074" s="1" t="s">
        <v>192</v>
      </c>
      <c r="D1074" s="1" t="s">
        <v>483</v>
      </c>
      <c r="E1074" s="1" t="s">
        <v>43</v>
      </c>
      <c r="F1074" s="56" t="s">
        <v>707</v>
      </c>
      <c r="G1074" s="29" t="s">
        <v>236</v>
      </c>
      <c r="H1074" s="6">
        <f t="shared" si="42"/>
        <v>-25000</v>
      </c>
      <c r="I1074" s="24">
        <f t="shared" si="38"/>
        <v>27.272727272727273</v>
      </c>
      <c r="K1074" s="2">
        <v>550</v>
      </c>
    </row>
    <row r="1075" spans="2:11" ht="12.75">
      <c r="B1075" s="103">
        <v>15000</v>
      </c>
      <c r="C1075" s="1" t="s">
        <v>708</v>
      </c>
      <c r="D1075" s="1" t="s">
        <v>483</v>
      </c>
      <c r="E1075" s="1" t="s">
        <v>43</v>
      </c>
      <c r="F1075" s="56" t="s">
        <v>709</v>
      </c>
      <c r="G1075" s="49" t="s">
        <v>242</v>
      </c>
      <c r="H1075" s="6">
        <f t="shared" si="42"/>
        <v>-40000</v>
      </c>
      <c r="I1075" s="24">
        <f t="shared" si="38"/>
        <v>27.272727272727273</v>
      </c>
      <c r="K1075" s="2">
        <v>550</v>
      </c>
    </row>
    <row r="1076" spans="2:11" ht="12.75">
      <c r="B1076" s="103">
        <v>4500</v>
      </c>
      <c r="C1076" s="1" t="s">
        <v>710</v>
      </c>
      <c r="D1076" s="1" t="s">
        <v>483</v>
      </c>
      <c r="E1076" s="1" t="s">
        <v>43</v>
      </c>
      <c r="F1076" s="29" t="s">
        <v>711</v>
      </c>
      <c r="G1076" s="29" t="s">
        <v>124</v>
      </c>
      <c r="H1076" s="6">
        <f t="shared" si="42"/>
        <v>-44500</v>
      </c>
      <c r="I1076" s="24">
        <f t="shared" si="38"/>
        <v>8.181818181818182</v>
      </c>
      <c r="K1076" s="2">
        <v>550</v>
      </c>
    </row>
    <row r="1077" spans="2:11" ht="12.75">
      <c r="B1077" s="103">
        <v>4500</v>
      </c>
      <c r="C1077" s="1" t="s">
        <v>710</v>
      </c>
      <c r="D1077" s="1" t="s">
        <v>483</v>
      </c>
      <c r="E1077" s="1" t="s">
        <v>43</v>
      </c>
      <c r="F1077" s="29" t="s">
        <v>712</v>
      </c>
      <c r="G1077" s="29" t="s">
        <v>124</v>
      </c>
      <c r="H1077" s="6">
        <f t="shared" si="42"/>
        <v>-49000</v>
      </c>
      <c r="I1077" s="24">
        <f t="shared" si="38"/>
        <v>8.181818181818182</v>
      </c>
      <c r="K1077" s="2">
        <v>550</v>
      </c>
    </row>
    <row r="1078" spans="2:11" ht="12.75">
      <c r="B1078" s="103">
        <v>24000</v>
      </c>
      <c r="C1078" s="1" t="s">
        <v>713</v>
      </c>
      <c r="D1078" s="1" t="s">
        <v>483</v>
      </c>
      <c r="E1078" s="1" t="s">
        <v>50</v>
      </c>
      <c r="F1078" s="56" t="s">
        <v>714</v>
      </c>
      <c r="G1078" s="29" t="s">
        <v>242</v>
      </c>
      <c r="H1078" s="6">
        <f>H1077-B1078</f>
        <v>-73000</v>
      </c>
      <c r="I1078" s="24">
        <f>+B1078/K1078</f>
        <v>43.63636363636363</v>
      </c>
      <c r="K1078" s="2">
        <v>550</v>
      </c>
    </row>
    <row r="1079" spans="2:11" ht="12.75">
      <c r="B1079" s="103">
        <v>90000</v>
      </c>
      <c r="C1079" s="1" t="s">
        <v>715</v>
      </c>
      <c r="D1079" s="1" t="s">
        <v>483</v>
      </c>
      <c r="E1079" s="1" t="s">
        <v>50</v>
      </c>
      <c r="F1079" s="29" t="s">
        <v>716</v>
      </c>
      <c r="G1079" s="29" t="s">
        <v>251</v>
      </c>
      <c r="H1079" s="6">
        <f>H1078-B1079</f>
        <v>-163000</v>
      </c>
      <c r="I1079" s="24">
        <f>+B1079/K1079</f>
        <v>163.63636363636363</v>
      </c>
      <c r="K1079" s="2">
        <v>550</v>
      </c>
    </row>
    <row r="1080" spans="2:11" ht="12.75">
      <c r="B1080" s="103">
        <v>10000</v>
      </c>
      <c r="C1080" s="1" t="s">
        <v>717</v>
      </c>
      <c r="D1080" s="1" t="s">
        <v>483</v>
      </c>
      <c r="E1080" s="1" t="s">
        <v>50</v>
      </c>
      <c r="F1080" s="29" t="s">
        <v>718</v>
      </c>
      <c r="G1080" s="29" t="s">
        <v>246</v>
      </c>
      <c r="H1080" s="6">
        <f>H1079-B1080</f>
        <v>-173000</v>
      </c>
      <c r="I1080" s="24">
        <f>+B1080/K1080</f>
        <v>18.181818181818183</v>
      </c>
      <c r="K1080" s="2">
        <v>550</v>
      </c>
    </row>
    <row r="1081" spans="1:11" s="44" customFormat="1" ht="12.75">
      <c r="A1081" s="13"/>
      <c r="B1081" s="79">
        <f>SUM(B1072:B1080)</f>
        <v>173000</v>
      </c>
      <c r="C1081" s="13" t="s">
        <v>48</v>
      </c>
      <c r="D1081" s="13"/>
      <c r="E1081" s="13"/>
      <c r="F1081" s="20"/>
      <c r="G1081" s="20"/>
      <c r="H1081" s="40">
        <v>0</v>
      </c>
      <c r="I1081" s="43">
        <f t="shared" si="38"/>
        <v>314.54545454545456</v>
      </c>
      <c r="K1081" s="2">
        <v>550</v>
      </c>
    </row>
    <row r="1082" spans="2:11" ht="12.75">
      <c r="B1082" s="103"/>
      <c r="H1082" s="6">
        <f t="shared" si="42"/>
        <v>0</v>
      </c>
      <c r="I1082" s="24">
        <f t="shared" si="38"/>
        <v>0</v>
      </c>
      <c r="K1082" s="2">
        <v>550</v>
      </c>
    </row>
    <row r="1083" spans="2:11" ht="12.75">
      <c r="B1083" s="103"/>
      <c r="H1083" s="6">
        <f t="shared" si="42"/>
        <v>0</v>
      </c>
      <c r="I1083" s="24">
        <f t="shared" si="38"/>
        <v>0</v>
      </c>
      <c r="K1083" s="2">
        <v>550</v>
      </c>
    </row>
    <row r="1084" spans="2:11" ht="12.75">
      <c r="B1084" s="103"/>
      <c r="H1084" s="6">
        <f t="shared" si="42"/>
        <v>0</v>
      </c>
      <c r="I1084" s="24">
        <f t="shared" si="38"/>
        <v>0</v>
      </c>
      <c r="K1084" s="2">
        <v>550</v>
      </c>
    </row>
    <row r="1085" spans="2:11" ht="12.75">
      <c r="B1085" s="103">
        <v>1000</v>
      </c>
      <c r="C1085" s="1" t="s">
        <v>49</v>
      </c>
      <c r="D1085" s="1" t="s">
        <v>483</v>
      </c>
      <c r="E1085" s="1" t="s">
        <v>50</v>
      </c>
      <c r="F1085" s="46" t="s">
        <v>706</v>
      </c>
      <c r="G1085" s="29" t="s">
        <v>238</v>
      </c>
      <c r="H1085" s="6">
        <f t="shared" si="42"/>
        <v>-1000</v>
      </c>
      <c r="I1085" s="24">
        <f t="shared" si="38"/>
        <v>1.8181818181818181</v>
      </c>
      <c r="K1085" s="2">
        <v>550</v>
      </c>
    </row>
    <row r="1086" spans="1:11" s="17" customFormat="1" ht="12.75">
      <c r="A1086" s="14"/>
      <c r="B1086" s="103">
        <v>300</v>
      </c>
      <c r="C1086" s="1" t="s">
        <v>49</v>
      </c>
      <c r="D1086" s="1" t="s">
        <v>483</v>
      </c>
      <c r="E1086" s="1" t="s">
        <v>50</v>
      </c>
      <c r="F1086" s="46" t="s">
        <v>706</v>
      </c>
      <c r="G1086" s="29" t="s">
        <v>240</v>
      </c>
      <c r="H1086" s="6">
        <f t="shared" si="42"/>
        <v>-1300</v>
      </c>
      <c r="I1086" s="24">
        <f aca="true" t="shared" si="43" ref="I1086:I1147">+B1086/K1086</f>
        <v>0.5454545454545454</v>
      </c>
      <c r="J1086"/>
      <c r="K1086" s="2">
        <v>550</v>
      </c>
    </row>
    <row r="1087" spans="2:11" ht="12.75">
      <c r="B1087" s="103">
        <v>5000</v>
      </c>
      <c r="C1087" s="1" t="s">
        <v>49</v>
      </c>
      <c r="D1087" s="1" t="s">
        <v>483</v>
      </c>
      <c r="E1087" s="1" t="s">
        <v>50</v>
      </c>
      <c r="F1087" s="46" t="s">
        <v>719</v>
      </c>
      <c r="G1087" s="29" t="s">
        <v>240</v>
      </c>
      <c r="H1087" s="6">
        <f t="shared" si="42"/>
        <v>-6300</v>
      </c>
      <c r="I1087" s="24">
        <f t="shared" si="43"/>
        <v>9.090909090909092</v>
      </c>
      <c r="K1087" s="2">
        <v>550</v>
      </c>
    </row>
    <row r="1088" spans="2:11" ht="12.75">
      <c r="B1088" s="103">
        <v>5000</v>
      </c>
      <c r="C1088" s="1" t="s">
        <v>49</v>
      </c>
      <c r="D1088" s="1" t="s">
        <v>483</v>
      </c>
      <c r="E1088" s="1" t="s">
        <v>50</v>
      </c>
      <c r="F1088" s="46" t="s">
        <v>719</v>
      </c>
      <c r="G1088" s="29" t="s">
        <v>240</v>
      </c>
      <c r="H1088" s="6">
        <f t="shared" si="42"/>
        <v>-11300</v>
      </c>
      <c r="I1088" s="24">
        <f t="shared" si="43"/>
        <v>9.090909090909092</v>
      </c>
      <c r="K1088" s="2">
        <v>550</v>
      </c>
    </row>
    <row r="1089" spans="2:11" ht="12.75">
      <c r="B1089" s="103">
        <v>1000</v>
      </c>
      <c r="C1089" s="1" t="s">
        <v>49</v>
      </c>
      <c r="D1089" s="1" t="s">
        <v>483</v>
      </c>
      <c r="E1089" s="1" t="s">
        <v>50</v>
      </c>
      <c r="F1089" s="29" t="s">
        <v>718</v>
      </c>
      <c r="G1089" s="49" t="s">
        <v>251</v>
      </c>
      <c r="H1089" s="6">
        <f t="shared" si="42"/>
        <v>-12300</v>
      </c>
      <c r="I1089" s="24">
        <f t="shared" si="43"/>
        <v>1.8181818181818181</v>
      </c>
      <c r="K1089" s="2">
        <v>550</v>
      </c>
    </row>
    <row r="1090" spans="2:11" ht="12.75">
      <c r="B1090" s="103">
        <v>500</v>
      </c>
      <c r="C1090" s="1" t="s">
        <v>49</v>
      </c>
      <c r="D1090" s="1" t="s">
        <v>483</v>
      </c>
      <c r="E1090" s="1" t="s">
        <v>50</v>
      </c>
      <c r="F1090" s="29" t="s">
        <v>720</v>
      </c>
      <c r="G1090" s="29" t="s">
        <v>236</v>
      </c>
      <c r="H1090" s="6">
        <f t="shared" si="42"/>
        <v>-12800</v>
      </c>
      <c r="I1090" s="24">
        <f t="shared" si="43"/>
        <v>0.9090909090909091</v>
      </c>
      <c r="K1090" s="2">
        <v>550</v>
      </c>
    </row>
    <row r="1091" spans="2:11" ht="12.75">
      <c r="B1091" s="103">
        <v>400</v>
      </c>
      <c r="C1091" s="1" t="s">
        <v>49</v>
      </c>
      <c r="D1091" s="1" t="s">
        <v>483</v>
      </c>
      <c r="E1091" s="1" t="s">
        <v>50</v>
      </c>
      <c r="F1091" s="29" t="s">
        <v>720</v>
      </c>
      <c r="G1091" s="29" t="s">
        <v>238</v>
      </c>
      <c r="H1091" s="6">
        <f t="shared" si="42"/>
        <v>-13200</v>
      </c>
      <c r="I1091" s="24">
        <f t="shared" si="43"/>
        <v>0.7272727272727273</v>
      </c>
      <c r="K1091" s="2">
        <v>550</v>
      </c>
    </row>
    <row r="1092" spans="2:11" ht="12.75">
      <c r="B1092" s="103">
        <v>1200</v>
      </c>
      <c r="C1092" s="1" t="s">
        <v>49</v>
      </c>
      <c r="D1092" s="1" t="s">
        <v>483</v>
      </c>
      <c r="E1092" s="1" t="s">
        <v>50</v>
      </c>
      <c r="F1092" s="29" t="s">
        <v>720</v>
      </c>
      <c r="G1092" s="29" t="s">
        <v>240</v>
      </c>
      <c r="H1092" s="6">
        <f t="shared" si="42"/>
        <v>-14400</v>
      </c>
      <c r="I1092" s="24">
        <f t="shared" si="43"/>
        <v>2.1818181818181817</v>
      </c>
      <c r="K1092" s="2">
        <v>550</v>
      </c>
    </row>
    <row r="1093" spans="2:11" ht="12.75">
      <c r="B1093" s="103">
        <v>1600</v>
      </c>
      <c r="C1093" s="1" t="s">
        <v>49</v>
      </c>
      <c r="D1093" s="1" t="s">
        <v>483</v>
      </c>
      <c r="E1093" s="1" t="s">
        <v>50</v>
      </c>
      <c r="F1093" s="29" t="s">
        <v>720</v>
      </c>
      <c r="G1093" s="29" t="s">
        <v>251</v>
      </c>
      <c r="H1093" s="6">
        <f t="shared" si="42"/>
        <v>-16000</v>
      </c>
      <c r="I1093" s="24">
        <f t="shared" si="43"/>
        <v>2.909090909090909</v>
      </c>
      <c r="K1093" s="2">
        <v>550</v>
      </c>
    </row>
    <row r="1094" spans="2:11" ht="12.75">
      <c r="B1094" s="103">
        <v>2500</v>
      </c>
      <c r="C1094" s="1" t="s">
        <v>49</v>
      </c>
      <c r="D1094" s="1" t="s">
        <v>483</v>
      </c>
      <c r="E1094" s="1" t="s">
        <v>50</v>
      </c>
      <c r="F1094" s="29" t="s">
        <v>720</v>
      </c>
      <c r="G1094" s="29" t="s">
        <v>124</v>
      </c>
      <c r="H1094" s="6">
        <f t="shared" si="42"/>
        <v>-18500</v>
      </c>
      <c r="I1094" s="24">
        <f t="shared" si="43"/>
        <v>4.545454545454546</v>
      </c>
      <c r="K1094" s="2">
        <v>550</v>
      </c>
    </row>
    <row r="1095" spans="2:11" ht="12.75">
      <c r="B1095" s="103">
        <v>600</v>
      </c>
      <c r="C1095" s="1" t="s">
        <v>49</v>
      </c>
      <c r="D1095" s="1" t="s">
        <v>483</v>
      </c>
      <c r="E1095" s="1" t="s">
        <v>50</v>
      </c>
      <c r="F1095" s="29" t="s">
        <v>720</v>
      </c>
      <c r="G1095" s="29" t="s">
        <v>124</v>
      </c>
      <c r="H1095" s="6">
        <f t="shared" si="42"/>
        <v>-19100</v>
      </c>
      <c r="I1095" s="24">
        <f t="shared" si="43"/>
        <v>1.0909090909090908</v>
      </c>
      <c r="K1095" s="2">
        <v>550</v>
      </c>
    </row>
    <row r="1096" spans="1:11" s="17" customFormat="1" ht="12.75">
      <c r="A1096" s="14"/>
      <c r="B1096" s="103">
        <v>3000</v>
      </c>
      <c r="C1096" s="1" t="s">
        <v>49</v>
      </c>
      <c r="D1096" s="1" t="s">
        <v>483</v>
      </c>
      <c r="E1096" s="1" t="s">
        <v>50</v>
      </c>
      <c r="F1096" s="29" t="s">
        <v>720</v>
      </c>
      <c r="G1096" s="29" t="s">
        <v>127</v>
      </c>
      <c r="H1096" s="6">
        <f t="shared" si="42"/>
        <v>-22100</v>
      </c>
      <c r="I1096" s="24">
        <f t="shared" si="43"/>
        <v>5.454545454545454</v>
      </c>
      <c r="J1096"/>
      <c r="K1096" s="2">
        <v>550</v>
      </c>
    </row>
    <row r="1097" spans="2:11" ht="12.75">
      <c r="B1097" s="103">
        <v>500</v>
      </c>
      <c r="C1097" s="1" t="s">
        <v>49</v>
      </c>
      <c r="D1097" s="1" t="s">
        <v>483</v>
      </c>
      <c r="E1097" s="1" t="s">
        <v>50</v>
      </c>
      <c r="F1097" s="29" t="s">
        <v>720</v>
      </c>
      <c r="G1097" s="29" t="s">
        <v>127</v>
      </c>
      <c r="H1097" s="6">
        <f t="shared" si="42"/>
        <v>-22600</v>
      </c>
      <c r="I1097" s="24">
        <f t="shared" si="43"/>
        <v>0.9090909090909091</v>
      </c>
      <c r="K1097" s="2">
        <v>550</v>
      </c>
    </row>
    <row r="1098" spans="1:11" s="44" customFormat="1" ht="12.75">
      <c r="A1098" s="13"/>
      <c r="B1098" s="79">
        <f>SUM(B1085:B1097)</f>
        <v>22600</v>
      </c>
      <c r="C1098" s="13"/>
      <c r="D1098" s="13"/>
      <c r="E1098" s="13" t="s">
        <v>50</v>
      </c>
      <c r="F1098" s="20"/>
      <c r="G1098" s="20"/>
      <c r="H1098" s="40">
        <v>0</v>
      </c>
      <c r="I1098" s="43">
        <f t="shared" si="43"/>
        <v>41.09090909090909</v>
      </c>
      <c r="K1098" s="2">
        <v>550</v>
      </c>
    </row>
    <row r="1099" spans="2:11" ht="12.75">
      <c r="B1099" s="103"/>
      <c r="H1099" s="6">
        <f t="shared" si="42"/>
        <v>0</v>
      </c>
      <c r="I1099" s="24">
        <f t="shared" si="43"/>
        <v>0</v>
      </c>
      <c r="K1099" s="2">
        <v>550</v>
      </c>
    </row>
    <row r="1100" spans="2:11" ht="12.75">
      <c r="B1100" s="103"/>
      <c r="H1100" s="6">
        <f t="shared" si="42"/>
        <v>0</v>
      </c>
      <c r="I1100" s="24">
        <f t="shared" si="43"/>
        <v>0</v>
      </c>
      <c r="K1100" s="2">
        <v>550</v>
      </c>
    </row>
    <row r="1101" spans="2:11" ht="12.75">
      <c r="B1101" s="103"/>
      <c r="H1101" s="6">
        <f t="shared" si="42"/>
        <v>0</v>
      </c>
      <c r="I1101" s="24">
        <f t="shared" si="43"/>
        <v>0</v>
      </c>
      <c r="K1101" s="2">
        <v>550</v>
      </c>
    </row>
    <row r="1102" spans="2:11" ht="12.75">
      <c r="B1102" s="103">
        <v>5000</v>
      </c>
      <c r="C1102" s="1" t="s">
        <v>52</v>
      </c>
      <c r="D1102" s="1" t="s">
        <v>483</v>
      </c>
      <c r="E1102" s="1" t="s">
        <v>43</v>
      </c>
      <c r="F1102" s="46" t="s">
        <v>721</v>
      </c>
      <c r="G1102" s="29" t="s">
        <v>236</v>
      </c>
      <c r="H1102" s="6">
        <f t="shared" si="42"/>
        <v>-5000</v>
      </c>
      <c r="I1102" s="24">
        <f t="shared" si="43"/>
        <v>9.090909090909092</v>
      </c>
      <c r="K1102" s="2">
        <v>550</v>
      </c>
    </row>
    <row r="1103" spans="2:11" ht="12.75">
      <c r="B1103" s="103">
        <v>10000</v>
      </c>
      <c r="C1103" s="1" t="s">
        <v>722</v>
      </c>
      <c r="D1103" s="1" t="s">
        <v>483</v>
      </c>
      <c r="E1103" s="1" t="s">
        <v>43</v>
      </c>
      <c r="F1103" s="46" t="s">
        <v>721</v>
      </c>
      <c r="G1103" s="29" t="s">
        <v>236</v>
      </c>
      <c r="H1103" s="6">
        <f t="shared" si="42"/>
        <v>-15000</v>
      </c>
      <c r="I1103" s="24">
        <f t="shared" si="43"/>
        <v>18.181818181818183</v>
      </c>
      <c r="K1103" s="2">
        <v>550</v>
      </c>
    </row>
    <row r="1104" spans="2:11" ht="12.75">
      <c r="B1104" s="103">
        <v>5000</v>
      </c>
      <c r="C1104" s="1" t="s">
        <v>52</v>
      </c>
      <c r="D1104" s="1" t="s">
        <v>483</v>
      </c>
      <c r="E1104" s="1" t="s">
        <v>43</v>
      </c>
      <c r="F1104" s="56" t="s">
        <v>723</v>
      </c>
      <c r="G1104" s="29" t="s">
        <v>238</v>
      </c>
      <c r="H1104" s="6">
        <f t="shared" si="42"/>
        <v>-20000</v>
      </c>
      <c r="I1104" s="24">
        <f t="shared" si="43"/>
        <v>9.090909090909092</v>
      </c>
      <c r="K1104" s="2">
        <v>550</v>
      </c>
    </row>
    <row r="1105" spans="2:11" ht="12.75">
      <c r="B1105" s="103">
        <v>10000</v>
      </c>
      <c r="C1105" s="1" t="s">
        <v>722</v>
      </c>
      <c r="D1105" s="1" t="s">
        <v>483</v>
      </c>
      <c r="E1105" s="1" t="s">
        <v>43</v>
      </c>
      <c r="F1105" s="56" t="s">
        <v>723</v>
      </c>
      <c r="G1105" s="29" t="s">
        <v>238</v>
      </c>
      <c r="H1105" s="6">
        <f aca="true" t="shared" si="44" ref="H1105:H1147">H1104-B1105</f>
        <v>-30000</v>
      </c>
      <c r="I1105" s="24">
        <f t="shared" si="43"/>
        <v>18.181818181818183</v>
      </c>
      <c r="K1105" s="2">
        <v>550</v>
      </c>
    </row>
    <row r="1106" spans="2:11" ht="12.75">
      <c r="B1106" s="103">
        <v>5000</v>
      </c>
      <c r="C1106" s="1" t="s">
        <v>52</v>
      </c>
      <c r="D1106" s="1" t="s">
        <v>483</v>
      </c>
      <c r="E1106" s="1" t="s">
        <v>43</v>
      </c>
      <c r="F1106" s="46" t="s">
        <v>724</v>
      </c>
      <c r="G1106" s="29" t="s">
        <v>240</v>
      </c>
      <c r="H1106" s="6">
        <f t="shared" si="44"/>
        <v>-35000</v>
      </c>
      <c r="I1106" s="24">
        <f t="shared" si="43"/>
        <v>9.090909090909092</v>
      </c>
      <c r="K1106" s="2">
        <v>550</v>
      </c>
    </row>
    <row r="1107" spans="2:11" ht="12.75">
      <c r="B1107" s="103">
        <v>10000</v>
      </c>
      <c r="C1107" s="1" t="s">
        <v>722</v>
      </c>
      <c r="D1107" s="1" t="s">
        <v>483</v>
      </c>
      <c r="E1107" s="1" t="s">
        <v>43</v>
      </c>
      <c r="F1107" s="46" t="s">
        <v>724</v>
      </c>
      <c r="G1107" s="29" t="s">
        <v>240</v>
      </c>
      <c r="H1107" s="6">
        <f t="shared" si="44"/>
        <v>-45000</v>
      </c>
      <c r="I1107" s="24">
        <f t="shared" si="43"/>
        <v>18.181818181818183</v>
      </c>
      <c r="K1107" s="2">
        <v>550</v>
      </c>
    </row>
    <row r="1108" spans="2:11" ht="12.75">
      <c r="B1108" s="103">
        <v>5000</v>
      </c>
      <c r="C1108" s="1" t="s">
        <v>52</v>
      </c>
      <c r="D1108" s="1" t="s">
        <v>483</v>
      </c>
      <c r="E1108" s="1" t="s">
        <v>43</v>
      </c>
      <c r="F1108" s="46" t="s">
        <v>725</v>
      </c>
      <c r="G1108" s="29" t="s">
        <v>242</v>
      </c>
      <c r="H1108" s="6">
        <f t="shared" si="44"/>
        <v>-50000</v>
      </c>
      <c r="I1108" s="24">
        <f t="shared" si="43"/>
        <v>9.090909090909092</v>
      </c>
      <c r="K1108" s="2">
        <v>550</v>
      </c>
    </row>
    <row r="1109" spans="2:11" ht="12.75">
      <c r="B1109" s="103">
        <v>10000</v>
      </c>
      <c r="C1109" s="1" t="s">
        <v>722</v>
      </c>
      <c r="D1109" s="1" t="s">
        <v>483</v>
      </c>
      <c r="E1109" s="1" t="s">
        <v>43</v>
      </c>
      <c r="F1109" s="46" t="s">
        <v>725</v>
      </c>
      <c r="G1109" s="29" t="s">
        <v>242</v>
      </c>
      <c r="H1109" s="6">
        <f t="shared" si="44"/>
        <v>-60000</v>
      </c>
      <c r="I1109" s="24">
        <f t="shared" si="43"/>
        <v>18.181818181818183</v>
      </c>
      <c r="K1109" s="2">
        <v>550</v>
      </c>
    </row>
    <row r="1110" spans="2:11" ht="12.75">
      <c r="B1110" s="103">
        <v>5000</v>
      </c>
      <c r="C1110" s="1" t="s">
        <v>52</v>
      </c>
      <c r="D1110" s="1" t="s">
        <v>483</v>
      </c>
      <c r="E1110" s="1" t="s">
        <v>43</v>
      </c>
      <c r="F1110" s="29" t="s">
        <v>726</v>
      </c>
      <c r="G1110" s="29" t="s">
        <v>124</v>
      </c>
      <c r="H1110" s="6">
        <f t="shared" si="44"/>
        <v>-65000</v>
      </c>
      <c r="I1110" s="24">
        <f t="shared" si="43"/>
        <v>9.090909090909092</v>
      </c>
      <c r="K1110" s="2">
        <v>550</v>
      </c>
    </row>
    <row r="1111" spans="1:11" s="44" customFormat="1" ht="12.75">
      <c r="A1111" s="13"/>
      <c r="B1111" s="79">
        <f>SUM(B1102:B1110)</f>
        <v>65000</v>
      </c>
      <c r="C1111" s="13" t="s">
        <v>52</v>
      </c>
      <c r="D1111" s="13"/>
      <c r="E1111" s="13"/>
      <c r="F1111" s="20"/>
      <c r="G1111" s="20"/>
      <c r="H1111" s="40">
        <v>0</v>
      </c>
      <c r="I1111" s="43">
        <f t="shared" si="43"/>
        <v>118.18181818181819</v>
      </c>
      <c r="K1111" s="2">
        <v>550</v>
      </c>
    </row>
    <row r="1112" spans="2:11" ht="12.75">
      <c r="B1112" s="103"/>
      <c r="H1112" s="6">
        <f t="shared" si="44"/>
        <v>0</v>
      </c>
      <c r="I1112" s="24">
        <f t="shared" si="43"/>
        <v>0</v>
      </c>
      <c r="K1112" s="2">
        <v>550</v>
      </c>
    </row>
    <row r="1113" spans="2:11" ht="12.75">
      <c r="B1113" s="103"/>
      <c r="H1113" s="6">
        <f t="shared" si="44"/>
        <v>0</v>
      </c>
      <c r="I1113" s="24">
        <f t="shared" si="43"/>
        <v>0</v>
      </c>
      <c r="K1113" s="2">
        <v>550</v>
      </c>
    </row>
    <row r="1114" spans="2:11" ht="12.75">
      <c r="B1114" s="103"/>
      <c r="H1114" s="6">
        <f t="shared" si="44"/>
        <v>0</v>
      </c>
      <c r="I1114" s="24">
        <f t="shared" si="43"/>
        <v>0</v>
      </c>
      <c r="K1114" s="2">
        <v>550</v>
      </c>
    </row>
    <row r="1115" spans="1:11" s="17" customFormat="1" ht="12.75">
      <c r="A1115" s="14"/>
      <c r="B1115" s="103">
        <v>2000</v>
      </c>
      <c r="C1115" s="1" t="s">
        <v>57</v>
      </c>
      <c r="D1115" s="1" t="s">
        <v>483</v>
      </c>
      <c r="E1115" s="1" t="s">
        <v>43</v>
      </c>
      <c r="F1115" s="46" t="s">
        <v>706</v>
      </c>
      <c r="G1115" s="29" t="s">
        <v>236</v>
      </c>
      <c r="H1115" s="45">
        <v>0</v>
      </c>
      <c r="I1115" s="50">
        <f t="shared" si="43"/>
        <v>3.6363636363636362</v>
      </c>
      <c r="K1115" s="2">
        <v>550</v>
      </c>
    </row>
    <row r="1116" spans="2:11" ht="12.75">
      <c r="B1116" s="103">
        <v>2000</v>
      </c>
      <c r="C1116" s="1" t="s">
        <v>57</v>
      </c>
      <c r="D1116" s="1" t="s">
        <v>483</v>
      </c>
      <c r="E1116" s="1" t="s">
        <v>43</v>
      </c>
      <c r="F1116" s="46" t="s">
        <v>706</v>
      </c>
      <c r="G1116" s="29" t="s">
        <v>238</v>
      </c>
      <c r="H1116" s="6">
        <f t="shared" si="44"/>
        <v>-2000</v>
      </c>
      <c r="I1116" s="24">
        <f t="shared" si="43"/>
        <v>3.6363636363636362</v>
      </c>
      <c r="K1116" s="2">
        <v>550</v>
      </c>
    </row>
    <row r="1117" spans="2:11" ht="12.75">
      <c r="B1117" s="103">
        <v>3000</v>
      </c>
      <c r="C1117" s="1" t="s">
        <v>57</v>
      </c>
      <c r="D1117" s="1" t="s">
        <v>483</v>
      </c>
      <c r="E1117" s="1" t="s">
        <v>43</v>
      </c>
      <c r="F1117" s="46" t="s">
        <v>706</v>
      </c>
      <c r="G1117" s="29" t="s">
        <v>238</v>
      </c>
      <c r="H1117" s="6">
        <f t="shared" si="44"/>
        <v>-5000</v>
      </c>
      <c r="I1117" s="24">
        <f t="shared" si="43"/>
        <v>5.454545454545454</v>
      </c>
      <c r="K1117" s="2">
        <v>550</v>
      </c>
    </row>
    <row r="1118" spans="2:11" ht="12.75">
      <c r="B1118" s="103">
        <v>2000</v>
      </c>
      <c r="C1118" s="1" t="s">
        <v>57</v>
      </c>
      <c r="D1118" s="1" t="s">
        <v>483</v>
      </c>
      <c r="E1118" s="1" t="s">
        <v>43</v>
      </c>
      <c r="F1118" s="46" t="s">
        <v>706</v>
      </c>
      <c r="G1118" s="29" t="s">
        <v>240</v>
      </c>
      <c r="H1118" s="6">
        <f t="shared" si="44"/>
        <v>-7000</v>
      </c>
      <c r="I1118" s="24">
        <f t="shared" si="43"/>
        <v>3.6363636363636362</v>
      </c>
      <c r="K1118" s="2">
        <v>550</v>
      </c>
    </row>
    <row r="1119" spans="2:11" ht="12.75">
      <c r="B1119" s="103">
        <v>3000</v>
      </c>
      <c r="C1119" s="1" t="s">
        <v>57</v>
      </c>
      <c r="D1119" s="1" t="s">
        <v>483</v>
      </c>
      <c r="E1119" s="1" t="s">
        <v>43</v>
      </c>
      <c r="F1119" s="46" t="s">
        <v>706</v>
      </c>
      <c r="G1119" s="29" t="s">
        <v>240</v>
      </c>
      <c r="H1119" s="6">
        <f t="shared" si="44"/>
        <v>-10000</v>
      </c>
      <c r="I1119" s="24">
        <f t="shared" si="43"/>
        <v>5.454545454545454</v>
      </c>
      <c r="K1119" s="2">
        <v>550</v>
      </c>
    </row>
    <row r="1120" spans="2:11" ht="12.75">
      <c r="B1120" s="103">
        <v>2000</v>
      </c>
      <c r="C1120" s="1" t="s">
        <v>57</v>
      </c>
      <c r="D1120" s="1" t="s">
        <v>483</v>
      </c>
      <c r="E1120" s="1" t="s">
        <v>43</v>
      </c>
      <c r="F1120" s="46" t="s">
        <v>706</v>
      </c>
      <c r="G1120" s="29" t="s">
        <v>242</v>
      </c>
      <c r="H1120" s="6">
        <f t="shared" si="44"/>
        <v>-12000</v>
      </c>
      <c r="I1120" s="24">
        <f t="shared" si="43"/>
        <v>3.6363636363636362</v>
      </c>
      <c r="K1120" s="2">
        <v>550</v>
      </c>
    </row>
    <row r="1121" spans="2:11" ht="12.75">
      <c r="B1121" s="103">
        <v>4000</v>
      </c>
      <c r="C1121" s="1" t="s">
        <v>57</v>
      </c>
      <c r="D1121" s="1" t="s">
        <v>483</v>
      </c>
      <c r="E1121" s="1" t="s">
        <v>43</v>
      </c>
      <c r="F1121" s="46" t="s">
        <v>706</v>
      </c>
      <c r="G1121" s="29" t="s">
        <v>242</v>
      </c>
      <c r="H1121" s="6">
        <f t="shared" si="44"/>
        <v>-16000</v>
      </c>
      <c r="I1121" s="24">
        <f t="shared" si="43"/>
        <v>7.2727272727272725</v>
      </c>
      <c r="K1121" s="2">
        <v>550</v>
      </c>
    </row>
    <row r="1122" spans="1:11" s="17" customFormat="1" ht="12.75">
      <c r="A1122" s="14"/>
      <c r="B1122" s="83">
        <v>5000</v>
      </c>
      <c r="C1122" s="14" t="s">
        <v>57</v>
      </c>
      <c r="D1122" s="1" t="s">
        <v>483</v>
      </c>
      <c r="E1122" s="1" t="s">
        <v>43</v>
      </c>
      <c r="F1122" s="29" t="s">
        <v>718</v>
      </c>
      <c r="G1122" s="29" t="s">
        <v>251</v>
      </c>
      <c r="H1122" s="6">
        <f t="shared" si="44"/>
        <v>-21000</v>
      </c>
      <c r="I1122" s="50">
        <f t="shared" si="43"/>
        <v>9.090909090909092</v>
      </c>
      <c r="K1122" s="2">
        <v>550</v>
      </c>
    </row>
    <row r="1123" spans="2:11" ht="12.75">
      <c r="B1123" s="103">
        <v>2000</v>
      </c>
      <c r="C1123" s="1" t="s">
        <v>57</v>
      </c>
      <c r="D1123" s="1" t="s">
        <v>483</v>
      </c>
      <c r="E1123" s="1" t="s">
        <v>43</v>
      </c>
      <c r="F1123" s="29" t="s">
        <v>718</v>
      </c>
      <c r="G1123" s="29" t="s">
        <v>246</v>
      </c>
      <c r="H1123" s="6">
        <f t="shared" si="44"/>
        <v>-23000</v>
      </c>
      <c r="I1123" s="24">
        <f t="shared" si="43"/>
        <v>3.6363636363636362</v>
      </c>
      <c r="K1123" s="2">
        <v>550</v>
      </c>
    </row>
    <row r="1124" spans="2:11" ht="12.75">
      <c r="B1124" s="103">
        <v>1000</v>
      </c>
      <c r="C1124" s="1" t="s">
        <v>57</v>
      </c>
      <c r="D1124" s="1" t="s">
        <v>483</v>
      </c>
      <c r="E1124" s="1" t="s">
        <v>43</v>
      </c>
      <c r="F1124" s="29" t="s">
        <v>718</v>
      </c>
      <c r="G1124" s="29" t="s">
        <v>246</v>
      </c>
      <c r="H1124" s="6">
        <f t="shared" si="44"/>
        <v>-24000</v>
      </c>
      <c r="I1124" s="24">
        <f t="shared" si="43"/>
        <v>1.8181818181818181</v>
      </c>
      <c r="K1124" s="2">
        <v>550</v>
      </c>
    </row>
    <row r="1125" spans="2:11" ht="12.75">
      <c r="B1125" s="103">
        <v>2000</v>
      </c>
      <c r="C1125" s="1" t="s">
        <v>57</v>
      </c>
      <c r="D1125" s="1" t="s">
        <v>483</v>
      </c>
      <c r="E1125" s="1" t="s">
        <v>43</v>
      </c>
      <c r="F1125" s="29" t="s">
        <v>720</v>
      </c>
      <c r="G1125" s="29" t="s">
        <v>240</v>
      </c>
      <c r="H1125" s="6">
        <f t="shared" si="44"/>
        <v>-26000</v>
      </c>
      <c r="I1125" s="24">
        <f t="shared" si="43"/>
        <v>3.6363636363636362</v>
      </c>
      <c r="K1125" s="2">
        <v>550</v>
      </c>
    </row>
    <row r="1126" spans="1:11" s="17" customFormat="1" ht="12.75">
      <c r="A1126" s="14"/>
      <c r="B1126" s="103">
        <v>2000</v>
      </c>
      <c r="C1126" s="1" t="s">
        <v>57</v>
      </c>
      <c r="D1126" s="1" t="s">
        <v>483</v>
      </c>
      <c r="E1126" s="1" t="s">
        <v>43</v>
      </c>
      <c r="F1126" s="29" t="s">
        <v>720</v>
      </c>
      <c r="G1126" s="29" t="s">
        <v>242</v>
      </c>
      <c r="H1126" s="6">
        <f t="shared" si="44"/>
        <v>-28000</v>
      </c>
      <c r="I1126" s="50">
        <f t="shared" si="43"/>
        <v>3.6363636363636362</v>
      </c>
      <c r="K1126" s="2">
        <v>550</v>
      </c>
    </row>
    <row r="1127" spans="2:11" ht="12.75">
      <c r="B1127" s="103">
        <v>2000</v>
      </c>
      <c r="C1127" s="1" t="s">
        <v>57</v>
      </c>
      <c r="D1127" s="1" t="s">
        <v>483</v>
      </c>
      <c r="E1127" s="1" t="s">
        <v>43</v>
      </c>
      <c r="F1127" s="29" t="s">
        <v>720</v>
      </c>
      <c r="G1127" s="29" t="s">
        <v>251</v>
      </c>
      <c r="H1127" s="6">
        <f t="shared" si="44"/>
        <v>-30000</v>
      </c>
      <c r="I1127" s="24">
        <f t="shared" si="43"/>
        <v>3.6363636363636362</v>
      </c>
      <c r="K1127" s="2">
        <v>550</v>
      </c>
    </row>
    <row r="1128" spans="2:11" ht="12.75">
      <c r="B1128" s="103">
        <v>2000</v>
      </c>
      <c r="C1128" s="1" t="s">
        <v>57</v>
      </c>
      <c r="D1128" s="1" t="s">
        <v>483</v>
      </c>
      <c r="E1128" s="1" t="s">
        <v>43</v>
      </c>
      <c r="F1128" s="29" t="s">
        <v>720</v>
      </c>
      <c r="G1128" s="29" t="s">
        <v>124</v>
      </c>
      <c r="H1128" s="6">
        <f t="shared" si="44"/>
        <v>-32000</v>
      </c>
      <c r="I1128" s="24">
        <f t="shared" si="43"/>
        <v>3.6363636363636362</v>
      </c>
      <c r="K1128" s="2">
        <v>550</v>
      </c>
    </row>
    <row r="1129" spans="2:11" ht="12.75">
      <c r="B1129" s="103">
        <v>2000</v>
      </c>
      <c r="C1129" s="1" t="s">
        <v>57</v>
      </c>
      <c r="D1129" s="1" t="s">
        <v>483</v>
      </c>
      <c r="E1129" s="1" t="s">
        <v>43</v>
      </c>
      <c r="F1129" s="29" t="s">
        <v>720</v>
      </c>
      <c r="G1129" s="29" t="s">
        <v>127</v>
      </c>
      <c r="H1129" s="6">
        <f t="shared" si="44"/>
        <v>-34000</v>
      </c>
      <c r="I1129" s="24">
        <f t="shared" si="43"/>
        <v>3.6363636363636362</v>
      </c>
      <c r="K1129" s="2">
        <v>550</v>
      </c>
    </row>
    <row r="1130" spans="1:11" s="44" customFormat="1" ht="12.75">
      <c r="A1130" s="13"/>
      <c r="B1130" s="79">
        <f>SUM(B1115:B1129)</f>
        <v>36000</v>
      </c>
      <c r="C1130" s="13" t="s">
        <v>57</v>
      </c>
      <c r="D1130" s="13"/>
      <c r="E1130" s="13"/>
      <c r="F1130" s="20"/>
      <c r="G1130" s="20"/>
      <c r="H1130" s="40">
        <v>0</v>
      </c>
      <c r="I1130" s="43">
        <f t="shared" si="43"/>
        <v>65.45454545454545</v>
      </c>
      <c r="K1130" s="2">
        <v>550</v>
      </c>
    </row>
    <row r="1131" spans="2:11" ht="12.75">
      <c r="B1131" s="7"/>
      <c r="H1131" s="6">
        <f t="shared" si="44"/>
        <v>0</v>
      </c>
      <c r="I1131" s="24">
        <f t="shared" si="43"/>
        <v>0</v>
      </c>
      <c r="K1131" s="2">
        <v>550</v>
      </c>
    </row>
    <row r="1132" spans="8:11" ht="12.75">
      <c r="H1132" s="6">
        <v>0</v>
      </c>
      <c r="I1132" s="24">
        <f t="shared" si="43"/>
        <v>0</v>
      </c>
      <c r="K1132" s="2">
        <v>550</v>
      </c>
    </row>
    <row r="1133" spans="2:11" ht="12.75">
      <c r="B1133" s="137">
        <v>45000</v>
      </c>
      <c r="C1133" s="1" t="s">
        <v>622</v>
      </c>
      <c r="D1133" s="1" t="s">
        <v>483</v>
      </c>
      <c r="E1133" s="1" t="s">
        <v>482</v>
      </c>
      <c r="F1133" s="56" t="s">
        <v>727</v>
      </c>
      <c r="G1133" s="29" t="s">
        <v>238</v>
      </c>
      <c r="H1133" s="6">
        <f t="shared" si="44"/>
        <v>-45000</v>
      </c>
      <c r="I1133" s="24">
        <f t="shared" si="43"/>
        <v>81.81818181818181</v>
      </c>
      <c r="K1133" s="2">
        <v>550</v>
      </c>
    </row>
    <row r="1134" spans="2:11" ht="12.75">
      <c r="B1134" s="137">
        <v>15000</v>
      </c>
      <c r="C1134" s="1" t="s">
        <v>728</v>
      </c>
      <c r="D1134" s="1" t="s">
        <v>483</v>
      </c>
      <c r="E1134" s="1" t="s">
        <v>482</v>
      </c>
      <c r="F1134" s="29" t="s">
        <v>718</v>
      </c>
      <c r="G1134" s="29" t="s">
        <v>246</v>
      </c>
      <c r="H1134" s="6">
        <f t="shared" si="44"/>
        <v>-60000</v>
      </c>
      <c r="I1134" s="24">
        <f t="shared" si="43"/>
        <v>27.272727272727273</v>
      </c>
      <c r="K1134" s="2">
        <v>550</v>
      </c>
    </row>
    <row r="1135" spans="2:11" ht="12.75">
      <c r="B1135" s="137">
        <v>15000</v>
      </c>
      <c r="C1135" s="1" t="s">
        <v>729</v>
      </c>
      <c r="D1135" s="1" t="s">
        <v>483</v>
      </c>
      <c r="E1135" s="1" t="s">
        <v>482</v>
      </c>
      <c r="F1135" s="29" t="s">
        <v>718</v>
      </c>
      <c r="G1135" s="29" t="s">
        <v>246</v>
      </c>
      <c r="H1135" s="6">
        <f t="shared" si="44"/>
        <v>-75000</v>
      </c>
      <c r="I1135" s="24">
        <f t="shared" si="43"/>
        <v>27.272727272727273</v>
      </c>
      <c r="K1135" s="2">
        <v>550</v>
      </c>
    </row>
    <row r="1136" spans="1:11" s="44" customFormat="1" ht="12.75">
      <c r="A1136" s="13"/>
      <c r="B1136" s="274">
        <f>SUM(B1133:B1135)</f>
        <v>75000</v>
      </c>
      <c r="C1136" s="84"/>
      <c r="D1136" s="13"/>
      <c r="E1136" s="13" t="s">
        <v>482</v>
      </c>
      <c r="F1136" s="20"/>
      <c r="G1136" s="20"/>
      <c r="H1136" s="40">
        <v>0</v>
      </c>
      <c r="I1136" s="43">
        <f t="shared" si="43"/>
        <v>136.36363636363637</v>
      </c>
      <c r="K1136" s="2">
        <v>550</v>
      </c>
    </row>
    <row r="1137" spans="3:11" ht="12.75">
      <c r="C1137" s="47"/>
      <c r="F1137" s="56"/>
      <c r="H1137" s="6">
        <f t="shared" si="44"/>
        <v>0</v>
      </c>
      <c r="I1137" s="24">
        <f t="shared" si="43"/>
        <v>0</v>
      </c>
      <c r="K1137" s="2">
        <v>550</v>
      </c>
    </row>
    <row r="1138" spans="3:11" ht="12.75">
      <c r="C1138" s="47"/>
      <c r="F1138" s="56"/>
      <c r="H1138" s="6">
        <f t="shared" si="44"/>
        <v>0</v>
      </c>
      <c r="I1138" s="24">
        <f t="shared" si="43"/>
        <v>0</v>
      </c>
      <c r="K1138" s="2">
        <v>550</v>
      </c>
    </row>
    <row r="1139" spans="1:11" s="44" customFormat="1" ht="12.75">
      <c r="A1139" s="13"/>
      <c r="B1139" s="85">
        <f>B1140+B1141</f>
        <v>360000</v>
      </c>
      <c r="C1139" s="69" t="s">
        <v>479</v>
      </c>
      <c r="D1139" s="69" t="s">
        <v>483</v>
      </c>
      <c r="E1139" s="69"/>
      <c r="F1139" s="71"/>
      <c r="G1139" s="71"/>
      <c r="H1139" s="40">
        <f t="shared" si="44"/>
        <v>-360000</v>
      </c>
      <c r="I1139" s="43">
        <f t="shared" si="43"/>
        <v>654.5454545454545</v>
      </c>
      <c r="K1139" s="2">
        <v>550</v>
      </c>
    </row>
    <row r="1140" spans="2:11" ht="12.75">
      <c r="B1140" s="86">
        <v>180000</v>
      </c>
      <c r="C1140" s="1" t="s">
        <v>164</v>
      </c>
      <c r="D1140" s="1" t="s">
        <v>483</v>
      </c>
      <c r="F1140" s="65" t="s">
        <v>625</v>
      </c>
      <c r="G1140" s="29" t="s">
        <v>234</v>
      </c>
      <c r="H1140" s="6">
        <f t="shared" si="44"/>
        <v>-540000</v>
      </c>
      <c r="I1140" s="24">
        <f t="shared" si="43"/>
        <v>327.27272727272725</v>
      </c>
      <c r="K1140" s="2">
        <v>550</v>
      </c>
    </row>
    <row r="1141" spans="2:11" ht="12.75">
      <c r="B1141" s="86">
        <v>180000</v>
      </c>
      <c r="C1141" s="1" t="s">
        <v>168</v>
      </c>
      <c r="D1141" s="1" t="s">
        <v>483</v>
      </c>
      <c r="F1141" s="29" t="s">
        <v>625</v>
      </c>
      <c r="G1141" s="29" t="s">
        <v>234</v>
      </c>
      <c r="H1141" s="6">
        <f t="shared" si="44"/>
        <v>-720000</v>
      </c>
      <c r="I1141" s="24">
        <f t="shared" si="43"/>
        <v>327.27272727272725</v>
      </c>
      <c r="K1141" s="2">
        <v>550</v>
      </c>
    </row>
    <row r="1142" spans="2:11" ht="12.75">
      <c r="B1142" s="86"/>
      <c r="I1142" s="24"/>
      <c r="K1142" s="2">
        <v>550</v>
      </c>
    </row>
    <row r="1143" spans="1:11" s="17" customFormat="1" ht="12.75">
      <c r="A1143" s="14"/>
      <c r="B1143" s="45"/>
      <c r="C1143" s="47"/>
      <c r="D1143" s="14"/>
      <c r="E1143" s="14"/>
      <c r="F1143" s="56"/>
      <c r="G1143" s="49"/>
      <c r="H1143" s="45">
        <v>0</v>
      </c>
      <c r="I1143" s="50">
        <f t="shared" si="43"/>
        <v>0</v>
      </c>
      <c r="K1143" s="2">
        <v>550</v>
      </c>
    </row>
    <row r="1144" spans="2:11" ht="12.75">
      <c r="B1144" s="86">
        <v>495000</v>
      </c>
      <c r="C1144" s="1" t="s">
        <v>730</v>
      </c>
      <c r="D1144" s="1" t="s">
        <v>483</v>
      </c>
      <c r="E1144" s="1" t="s">
        <v>62</v>
      </c>
      <c r="F1144" s="49" t="s">
        <v>731</v>
      </c>
      <c r="G1144" s="29" t="s">
        <v>151</v>
      </c>
      <c r="H1144" s="6">
        <f>H1143-B1144</f>
        <v>-495000</v>
      </c>
      <c r="I1144" s="24">
        <f>+B1144/K1144</f>
        <v>900</v>
      </c>
      <c r="K1144" s="2">
        <v>550</v>
      </c>
    </row>
    <row r="1145" spans="1:11" s="44" customFormat="1" ht="12.75">
      <c r="A1145" s="13"/>
      <c r="B1145" s="94">
        <v>495000</v>
      </c>
      <c r="C1145" s="13"/>
      <c r="D1145" s="13"/>
      <c r="E1145" s="13" t="s">
        <v>62</v>
      </c>
      <c r="F1145" s="20"/>
      <c r="G1145" s="20"/>
      <c r="H1145" s="40">
        <v>0</v>
      </c>
      <c r="I1145" s="43">
        <f>+B1145/K1145</f>
        <v>900</v>
      </c>
      <c r="K1145" s="2">
        <v>550</v>
      </c>
    </row>
    <row r="1146" spans="1:11" s="17" customFormat="1" ht="12.75">
      <c r="A1146" s="14"/>
      <c r="B1146" s="45"/>
      <c r="C1146" s="14"/>
      <c r="D1146" s="14"/>
      <c r="E1146" s="14"/>
      <c r="F1146" s="49"/>
      <c r="G1146" s="49"/>
      <c r="H1146" s="45">
        <v>0</v>
      </c>
      <c r="I1146" s="50">
        <f t="shared" si="43"/>
        <v>0</v>
      </c>
      <c r="K1146" s="2">
        <v>550</v>
      </c>
    </row>
    <row r="1147" spans="8:11" ht="12.75">
      <c r="H1147" s="6">
        <f t="shared" si="44"/>
        <v>0</v>
      </c>
      <c r="I1147" s="24">
        <f t="shared" si="43"/>
        <v>0</v>
      </c>
      <c r="K1147" s="2">
        <v>550</v>
      </c>
    </row>
    <row r="1148" spans="8:11" ht="12.75">
      <c r="H1148" s="6">
        <f>H1147-B1148</f>
        <v>0</v>
      </c>
      <c r="I1148" s="24">
        <f>+B1148/K1148</f>
        <v>0</v>
      </c>
      <c r="K1148" s="2">
        <v>550</v>
      </c>
    </row>
    <row r="1149" spans="8:11" ht="12.75">
      <c r="H1149" s="6">
        <f>H1148-B1149</f>
        <v>0</v>
      </c>
      <c r="I1149" s="24">
        <f>+B1149/K1149</f>
        <v>0</v>
      </c>
      <c r="K1149" s="2">
        <v>550</v>
      </c>
    </row>
    <row r="1150" spans="8:11" ht="12.75">
      <c r="H1150" s="6">
        <f>H1149-B1150</f>
        <v>0</v>
      </c>
      <c r="I1150" s="24">
        <f>+B1150/K1150</f>
        <v>0</v>
      </c>
      <c r="K1150" s="2">
        <v>550</v>
      </c>
    </row>
    <row r="1151" spans="2:11" ht="12.75">
      <c r="B1151" s="45"/>
      <c r="C1151" s="14"/>
      <c r="D1151" s="14"/>
      <c r="E1151" s="14"/>
      <c r="F1151" s="49"/>
      <c r="H1151" s="6">
        <f>H1150-B1151</f>
        <v>0</v>
      </c>
      <c r="I1151" s="24">
        <f>+B1151/K1151</f>
        <v>0</v>
      </c>
      <c r="K1151" s="2">
        <v>550</v>
      </c>
    </row>
    <row r="1152" spans="1:11" s="38" customFormat="1" ht="13.5" thickBot="1">
      <c r="A1152" s="31"/>
      <c r="B1152" s="279">
        <f>+B1215+B1223+B1234+B1284+B1289+B1297+B1334+B1354+B1363+B1378+B1385+B1390</f>
        <v>2007425</v>
      </c>
      <c r="C1152" s="77"/>
      <c r="D1152" s="33" t="s">
        <v>732</v>
      </c>
      <c r="E1152" s="77"/>
      <c r="F1152" s="78"/>
      <c r="G1152" s="34"/>
      <c r="H1152" s="36">
        <f>H1151-B1152</f>
        <v>-2007425</v>
      </c>
      <c r="I1152" s="37">
        <f>+B1152/K1152</f>
        <v>3649.8636363636365</v>
      </c>
      <c r="K1152" s="38">
        <v>550</v>
      </c>
    </row>
    <row r="1153" spans="2:11" ht="12.75">
      <c r="B1153" s="45"/>
      <c r="C1153" s="14"/>
      <c r="D1153" s="14"/>
      <c r="E1153" s="14"/>
      <c r="F1153" s="49"/>
      <c r="I1153" s="24"/>
      <c r="K1153" s="2">
        <v>550</v>
      </c>
    </row>
    <row r="1154" spans="4:11" ht="12.75">
      <c r="D1154" s="14"/>
      <c r="H1154" s="6">
        <f>H1151-B1154</f>
        <v>0</v>
      </c>
      <c r="I1154" s="24">
        <f aca="true" t="shared" si="45" ref="I1154:I1217">+B1154/K1154</f>
        <v>0</v>
      </c>
      <c r="K1154" s="2">
        <v>550</v>
      </c>
    </row>
    <row r="1155" spans="2:11" ht="12.75">
      <c r="B1155" s="86">
        <v>5000</v>
      </c>
      <c r="C1155" s="48" t="s">
        <v>0</v>
      </c>
      <c r="D1155" s="1" t="s">
        <v>484</v>
      </c>
      <c r="E1155" s="1" t="s">
        <v>487</v>
      </c>
      <c r="F1155" s="49" t="s">
        <v>733</v>
      </c>
      <c r="G1155" s="29" t="s">
        <v>41</v>
      </c>
      <c r="H1155" s="6">
        <f aca="true" t="shared" si="46" ref="H1155:H1217">H1154-B1155</f>
        <v>-5000</v>
      </c>
      <c r="I1155" s="24">
        <f t="shared" si="45"/>
        <v>9.090909090909092</v>
      </c>
      <c r="K1155" s="2">
        <v>550</v>
      </c>
    </row>
    <row r="1156" spans="2:11" ht="12.75">
      <c r="B1156" s="86">
        <v>10000</v>
      </c>
      <c r="C1156" s="48" t="s">
        <v>0</v>
      </c>
      <c r="D1156" s="1" t="s">
        <v>484</v>
      </c>
      <c r="E1156" s="1" t="s">
        <v>487</v>
      </c>
      <c r="F1156" s="49" t="s">
        <v>734</v>
      </c>
      <c r="G1156" s="29" t="s">
        <v>47</v>
      </c>
      <c r="H1156" s="6">
        <f t="shared" si="46"/>
        <v>-15000</v>
      </c>
      <c r="I1156" s="24">
        <f t="shared" si="45"/>
        <v>18.181818181818183</v>
      </c>
      <c r="K1156" s="2">
        <v>550</v>
      </c>
    </row>
    <row r="1157" spans="2:11" ht="12.75">
      <c r="B1157" s="86">
        <v>5000</v>
      </c>
      <c r="C1157" s="1" t="s">
        <v>0</v>
      </c>
      <c r="D1157" s="1" t="s">
        <v>484</v>
      </c>
      <c r="E1157" s="1" t="s">
        <v>487</v>
      </c>
      <c r="F1157" s="49" t="s">
        <v>735</v>
      </c>
      <c r="G1157" s="29" t="s">
        <v>274</v>
      </c>
      <c r="H1157" s="6">
        <f t="shared" si="46"/>
        <v>-20000</v>
      </c>
      <c r="I1157" s="24">
        <f t="shared" si="45"/>
        <v>9.090909090909092</v>
      </c>
      <c r="K1157" s="2">
        <v>550</v>
      </c>
    </row>
    <row r="1158" spans="2:11" ht="12.75">
      <c r="B1158" s="86">
        <v>3000</v>
      </c>
      <c r="C1158" s="1" t="s">
        <v>0</v>
      </c>
      <c r="D1158" s="1" t="s">
        <v>484</v>
      </c>
      <c r="E1158" s="1" t="s">
        <v>736</v>
      </c>
      <c r="F1158" s="49" t="s">
        <v>737</v>
      </c>
      <c r="G1158" s="29" t="s">
        <v>124</v>
      </c>
      <c r="H1158" s="6">
        <f t="shared" si="46"/>
        <v>-23000</v>
      </c>
      <c r="I1158" s="24">
        <f t="shared" si="45"/>
        <v>5.454545454545454</v>
      </c>
      <c r="K1158" s="2">
        <v>550</v>
      </c>
    </row>
    <row r="1159" spans="2:11" ht="12.75">
      <c r="B1159" s="171">
        <v>5000</v>
      </c>
      <c r="C1159" s="47" t="s">
        <v>0</v>
      </c>
      <c r="D1159" s="14" t="s">
        <v>484</v>
      </c>
      <c r="E1159" s="51" t="s">
        <v>487</v>
      </c>
      <c r="F1159" s="46" t="s">
        <v>488</v>
      </c>
      <c r="G1159" s="55" t="s">
        <v>95</v>
      </c>
      <c r="H1159" s="6">
        <f t="shared" si="46"/>
        <v>-28000</v>
      </c>
      <c r="I1159" s="24">
        <f t="shared" si="45"/>
        <v>9.090909090909092</v>
      </c>
      <c r="K1159" s="2">
        <v>550</v>
      </c>
    </row>
    <row r="1160" spans="2:11" ht="12.75">
      <c r="B1160" s="86">
        <v>7000</v>
      </c>
      <c r="C1160" s="47" t="s">
        <v>0</v>
      </c>
      <c r="D1160" s="48" t="s">
        <v>484</v>
      </c>
      <c r="E1160" s="48" t="s">
        <v>489</v>
      </c>
      <c r="F1160" s="56" t="s">
        <v>738</v>
      </c>
      <c r="G1160" s="29" t="s">
        <v>35</v>
      </c>
      <c r="H1160" s="6">
        <f t="shared" si="46"/>
        <v>-35000</v>
      </c>
      <c r="I1160" s="24">
        <f t="shared" si="45"/>
        <v>12.727272727272727</v>
      </c>
      <c r="K1160" s="2">
        <v>550</v>
      </c>
    </row>
    <row r="1161" spans="2:11" ht="12.75">
      <c r="B1161" s="86">
        <v>10000</v>
      </c>
      <c r="C1161" s="47" t="s">
        <v>0</v>
      </c>
      <c r="D1161" s="48" t="s">
        <v>484</v>
      </c>
      <c r="E1161" s="1" t="s">
        <v>487</v>
      </c>
      <c r="F1161" s="46" t="s">
        <v>739</v>
      </c>
      <c r="G1161" s="29" t="s">
        <v>35</v>
      </c>
      <c r="H1161" s="6">
        <f t="shared" si="46"/>
        <v>-45000</v>
      </c>
      <c r="I1161" s="24">
        <f t="shared" si="45"/>
        <v>18.181818181818183</v>
      </c>
      <c r="K1161" s="2">
        <v>550</v>
      </c>
    </row>
    <row r="1162" spans="1:11" s="17" customFormat="1" ht="12.75">
      <c r="A1162" s="14"/>
      <c r="B1162" s="86">
        <v>4000</v>
      </c>
      <c r="C1162" s="47" t="s">
        <v>0</v>
      </c>
      <c r="D1162" s="1" t="s">
        <v>484</v>
      </c>
      <c r="E1162" s="1" t="s">
        <v>489</v>
      </c>
      <c r="F1162" s="56" t="s">
        <v>740</v>
      </c>
      <c r="G1162" s="29" t="s">
        <v>55</v>
      </c>
      <c r="H1162" s="6">
        <f t="shared" si="46"/>
        <v>-49000</v>
      </c>
      <c r="I1162" s="50">
        <f t="shared" si="45"/>
        <v>7.2727272727272725</v>
      </c>
      <c r="K1162" s="2">
        <v>550</v>
      </c>
    </row>
    <row r="1163" spans="2:11" ht="12.75">
      <c r="B1163" s="86">
        <v>4000</v>
      </c>
      <c r="C1163" s="47" t="s">
        <v>0</v>
      </c>
      <c r="D1163" s="1" t="s">
        <v>484</v>
      </c>
      <c r="E1163" s="1" t="s">
        <v>489</v>
      </c>
      <c r="F1163" s="56" t="s">
        <v>741</v>
      </c>
      <c r="G1163" s="29" t="s">
        <v>37</v>
      </c>
      <c r="H1163" s="6">
        <f t="shared" si="46"/>
        <v>-53000</v>
      </c>
      <c r="I1163" s="24">
        <f t="shared" si="45"/>
        <v>7.2727272727272725</v>
      </c>
      <c r="K1163" s="2">
        <v>550</v>
      </c>
    </row>
    <row r="1164" spans="2:11" ht="12.75">
      <c r="B1164" s="86">
        <v>5000</v>
      </c>
      <c r="C1164" s="47" t="s">
        <v>0</v>
      </c>
      <c r="D1164" s="1" t="s">
        <v>484</v>
      </c>
      <c r="E1164" s="1" t="s">
        <v>489</v>
      </c>
      <c r="F1164" s="46" t="s">
        <v>493</v>
      </c>
      <c r="G1164" s="29" t="s">
        <v>39</v>
      </c>
      <c r="H1164" s="6">
        <f t="shared" si="46"/>
        <v>-58000</v>
      </c>
      <c r="I1164" s="24">
        <f t="shared" si="45"/>
        <v>9.090909090909092</v>
      </c>
      <c r="K1164" s="2">
        <v>550</v>
      </c>
    </row>
    <row r="1165" spans="2:11" ht="12.75">
      <c r="B1165" s="86">
        <v>5000</v>
      </c>
      <c r="C1165" s="47" t="s">
        <v>0</v>
      </c>
      <c r="D1165" s="1" t="s">
        <v>484</v>
      </c>
      <c r="E1165" s="1" t="s">
        <v>487</v>
      </c>
      <c r="F1165" s="46" t="s">
        <v>742</v>
      </c>
      <c r="G1165" s="29" t="s">
        <v>39</v>
      </c>
      <c r="H1165" s="6">
        <f t="shared" si="46"/>
        <v>-63000</v>
      </c>
      <c r="I1165" s="24">
        <f t="shared" si="45"/>
        <v>9.090909090909092</v>
      </c>
      <c r="K1165" s="2">
        <v>550</v>
      </c>
    </row>
    <row r="1166" spans="2:12" ht="12.75">
      <c r="B1166" s="86">
        <v>10000</v>
      </c>
      <c r="C1166" s="47" t="s">
        <v>0</v>
      </c>
      <c r="D1166" s="1" t="s">
        <v>484</v>
      </c>
      <c r="E1166" s="1" t="s">
        <v>487</v>
      </c>
      <c r="F1166" s="46" t="s">
        <v>743</v>
      </c>
      <c r="G1166" s="29" t="s">
        <v>71</v>
      </c>
      <c r="H1166" s="6">
        <f t="shared" si="46"/>
        <v>-73000</v>
      </c>
      <c r="I1166" s="24">
        <f t="shared" si="45"/>
        <v>18.181818181818183</v>
      </c>
      <c r="J1166" s="52"/>
      <c r="K1166" s="2">
        <v>550</v>
      </c>
      <c r="L1166" s="53">
        <v>500</v>
      </c>
    </row>
    <row r="1167" spans="2:11" ht="12.75">
      <c r="B1167" s="86">
        <v>4000</v>
      </c>
      <c r="C1167" s="47" t="s">
        <v>0</v>
      </c>
      <c r="D1167" s="1" t="s">
        <v>484</v>
      </c>
      <c r="E1167" s="1" t="s">
        <v>489</v>
      </c>
      <c r="F1167" s="56" t="s">
        <v>744</v>
      </c>
      <c r="G1167" s="29" t="s">
        <v>71</v>
      </c>
      <c r="H1167" s="6">
        <f t="shared" si="46"/>
        <v>-77000</v>
      </c>
      <c r="I1167" s="24">
        <f t="shared" si="45"/>
        <v>7.2727272727272725</v>
      </c>
      <c r="K1167" s="2">
        <v>550</v>
      </c>
    </row>
    <row r="1168" spans="2:11" ht="12.75">
      <c r="B1168" s="86">
        <v>7000</v>
      </c>
      <c r="C1168" s="47" t="s">
        <v>0</v>
      </c>
      <c r="D1168" s="1" t="s">
        <v>484</v>
      </c>
      <c r="E1168" s="1" t="s">
        <v>489</v>
      </c>
      <c r="F1168" s="56" t="s">
        <v>745</v>
      </c>
      <c r="G1168" s="29" t="s">
        <v>73</v>
      </c>
      <c r="H1168" s="6">
        <f t="shared" si="46"/>
        <v>-84000</v>
      </c>
      <c r="I1168" s="24">
        <f t="shared" si="45"/>
        <v>12.727272727272727</v>
      </c>
      <c r="K1168" s="2">
        <v>550</v>
      </c>
    </row>
    <row r="1169" spans="2:11" ht="12.75">
      <c r="B1169" s="86">
        <v>5000</v>
      </c>
      <c r="C1169" s="47" t="s">
        <v>0</v>
      </c>
      <c r="D1169" s="1" t="s">
        <v>484</v>
      </c>
      <c r="E1169" s="1" t="s">
        <v>487</v>
      </c>
      <c r="F1169" s="46" t="s">
        <v>496</v>
      </c>
      <c r="G1169" s="29" t="s">
        <v>79</v>
      </c>
      <c r="H1169" s="6">
        <f t="shared" si="46"/>
        <v>-89000</v>
      </c>
      <c r="I1169" s="24">
        <f t="shared" si="45"/>
        <v>9.090909090909092</v>
      </c>
      <c r="K1169" s="2">
        <v>550</v>
      </c>
    </row>
    <row r="1170" spans="2:11" ht="12.75">
      <c r="B1170" s="86">
        <v>5000</v>
      </c>
      <c r="C1170" s="47" t="s">
        <v>0</v>
      </c>
      <c r="D1170" s="1" t="s">
        <v>484</v>
      </c>
      <c r="E1170" s="1" t="s">
        <v>487</v>
      </c>
      <c r="F1170" s="46" t="s">
        <v>746</v>
      </c>
      <c r="G1170" s="29" t="s">
        <v>76</v>
      </c>
      <c r="H1170" s="6">
        <f t="shared" si="46"/>
        <v>-94000</v>
      </c>
      <c r="I1170" s="24">
        <f t="shared" si="45"/>
        <v>9.090909090909092</v>
      </c>
      <c r="K1170" s="2">
        <v>550</v>
      </c>
    </row>
    <row r="1171" spans="2:11" ht="12.75">
      <c r="B1171" s="86">
        <v>5000</v>
      </c>
      <c r="C1171" s="47" t="s">
        <v>0</v>
      </c>
      <c r="D1171" s="1" t="s">
        <v>484</v>
      </c>
      <c r="E1171" s="1" t="s">
        <v>489</v>
      </c>
      <c r="F1171" s="56" t="s">
        <v>747</v>
      </c>
      <c r="G1171" s="29" t="s">
        <v>85</v>
      </c>
      <c r="H1171" s="6">
        <f t="shared" si="46"/>
        <v>-99000</v>
      </c>
      <c r="I1171" s="24">
        <f t="shared" si="45"/>
        <v>9.090909090909092</v>
      </c>
      <c r="K1171" s="2">
        <v>550</v>
      </c>
    </row>
    <row r="1172" spans="2:11" ht="12.75">
      <c r="B1172" s="86">
        <v>7500</v>
      </c>
      <c r="C1172" s="47" t="s">
        <v>0</v>
      </c>
      <c r="D1172" s="1" t="s">
        <v>484</v>
      </c>
      <c r="E1172" s="1" t="s">
        <v>487</v>
      </c>
      <c r="F1172" s="46" t="s">
        <v>497</v>
      </c>
      <c r="G1172" s="29" t="s">
        <v>85</v>
      </c>
      <c r="H1172" s="6">
        <f t="shared" si="46"/>
        <v>-106500</v>
      </c>
      <c r="I1172" s="24">
        <f t="shared" si="45"/>
        <v>13.636363636363637</v>
      </c>
      <c r="K1172" s="2">
        <v>550</v>
      </c>
    </row>
    <row r="1173" spans="2:11" ht="12.75">
      <c r="B1173" s="86">
        <v>2000</v>
      </c>
      <c r="C1173" s="1" t="s">
        <v>0</v>
      </c>
      <c r="D1173" s="1" t="s">
        <v>484</v>
      </c>
      <c r="E1173" s="1" t="s">
        <v>495</v>
      </c>
      <c r="F1173" s="65" t="s">
        <v>536</v>
      </c>
      <c r="G1173" s="29" t="s">
        <v>85</v>
      </c>
      <c r="H1173" s="6">
        <f t="shared" si="46"/>
        <v>-108500</v>
      </c>
      <c r="I1173" s="24">
        <f t="shared" si="45"/>
        <v>3.6363636363636362</v>
      </c>
      <c r="K1173" s="2">
        <v>550</v>
      </c>
    </row>
    <row r="1174" spans="2:11" ht="12.75">
      <c r="B1174" s="86">
        <v>5000</v>
      </c>
      <c r="C1174" s="47" t="s">
        <v>0</v>
      </c>
      <c r="D1174" s="1" t="s">
        <v>484</v>
      </c>
      <c r="E1174" s="1" t="s">
        <v>489</v>
      </c>
      <c r="F1174" s="65" t="s">
        <v>498</v>
      </c>
      <c r="G1174" s="29" t="s">
        <v>244</v>
      </c>
      <c r="H1174" s="6">
        <f t="shared" si="46"/>
        <v>-113500</v>
      </c>
      <c r="I1174" s="24">
        <f t="shared" si="45"/>
        <v>9.090909090909092</v>
      </c>
      <c r="K1174" s="2">
        <v>550</v>
      </c>
    </row>
    <row r="1175" spans="2:11" ht="12.75">
      <c r="B1175" s="86">
        <v>10000</v>
      </c>
      <c r="C1175" s="47" t="s">
        <v>0</v>
      </c>
      <c r="D1175" s="1" t="s">
        <v>484</v>
      </c>
      <c r="E1175" s="1" t="s">
        <v>487</v>
      </c>
      <c r="F1175" s="56" t="s">
        <v>748</v>
      </c>
      <c r="G1175" s="29" t="s">
        <v>244</v>
      </c>
      <c r="H1175" s="6">
        <f t="shared" si="46"/>
        <v>-123500</v>
      </c>
      <c r="I1175" s="24">
        <f t="shared" si="45"/>
        <v>18.181818181818183</v>
      </c>
      <c r="K1175" s="2">
        <v>550</v>
      </c>
    </row>
    <row r="1176" spans="2:11" ht="12.75">
      <c r="B1176" s="86">
        <v>7000</v>
      </c>
      <c r="C1176" s="47" t="s">
        <v>0</v>
      </c>
      <c r="D1176" s="1" t="s">
        <v>484</v>
      </c>
      <c r="E1176" s="1" t="s">
        <v>489</v>
      </c>
      <c r="F1176" s="56" t="s">
        <v>749</v>
      </c>
      <c r="G1176" s="29" t="s">
        <v>248</v>
      </c>
      <c r="H1176" s="6">
        <f t="shared" si="46"/>
        <v>-130500</v>
      </c>
      <c r="I1176" s="24">
        <f t="shared" si="45"/>
        <v>12.727272727272727</v>
      </c>
      <c r="K1176" s="2">
        <v>550</v>
      </c>
    </row>
    <row r="1177" spans="2:11" ht="12.75">
      <c r="B1177" s="86">
        <v>7500</v>
      </c>
      <c r="C1177" s="47" t="s">
        <v>0</v>
      </c>
      <c r="D1177" s="1" t="s">
        <v>484</v>
      </c>
      <c r="E1177" s="1" t="s">
        <v>487</v>
      </c>
      <c r="F1177" s="56" t="s">
        <v>750</v>
      </c>
      <c r="G1177" s="29" t="s">
        <v>248</v>
      </c>
      <c r="H1177" s="6">
        <f t="shared" si="46"/>
        <v>-138000</v>
      </c>
      <c r="I1177" s="24">
        <f t="shared" si="45"/>
        <v>13.636363636363637</v>
      </c>
      <c r="K1177" s="2">
        <v>550</v>
      </c>
    </row>
    <row r="1178" spans="2:11" ht="12.75">
      <c r="B1178" s="86">
        <v>2000</v>
      </c>
      <c r="C1178" s="47" t="s">
        <v>0</v>
      </c>
      <c r="D1178" s="1" t="s">
        <v>484</v>
      </c>
      <c r="E1178" s="1" t="s">
        <v>489</v>
      </c>
      <c r="F1178" s="56" t="s">
        <v>751</v>
      </c>
      <c r="G1178" s="29" t="s">
        <v>234</v>
      </c>
      <c r="H1178" s="6">
        <f t="shared" si="46"/>
        <v>-140000</v>
      </c>
      <c r="I1178" s="24">
        <f t="shared" si="45"/>
        <v>3.6363636363636362</v>
      </c>
      <c r="K1178" s="2">
        <v>550</v>
      </c>
    </row>
    <row r="1179" spans="2:11" ht="12.75">
      <c r="B1179" s="86">
        <v>5000</v>
      </c>
      <c r="C1179" s="47" t="s">
        <v>0</v>
      </c>
      <c r="D1179" s="1" t="s">
        <v>484</v>
      </c>
      <c r="E1179" s="1" t="s">
        <v>489</v>
      </c>
      <c r="F1179" s="46" t="s">
        <v>752</v>
      </c>
      <c r="G1179" s="29" t="s">
        <v>234</v>
      </c>
      <c r="H1179" s="6">
        <f t="shared" si="46"/>
        <v>-145000</v>
      </c>
      <c r="I1179" s="24">
        <f t="shared" si="45"/>
        <v>9.090909090909092</v>
      </c>
      <c r="K1179" s="2">
        <v>550</v>
      </c>
    </row>
    <row r="1180" spans="2:11" ht="12.75">
      <c r="B1180" s="86">
        <v>7500</v>
      </c>
      <c r="C1180" s="47" t="s">
        <v>0</v>
      </c>
      <c r="D1180" s="1" t="s">
        <v>484</v>
      </c>
      <c r="E1180" s="1" t="s">
        <v>487</v>
      </c>
      <c r="F1180" s="56" t="s">
        <v>753</v>
      </c>
      <c r="G1180" s="29" t="s">
        <v>234</v>
      </c>
      <c r="H1180" s="6">
        <f t="shared" si="46"/>
        <v>-152500</v>
      </c>
      <c r="I1180" s="24">
        <f t="shared" si="45"/>
        <v>13.636363636363637</v>
      </c>
      <c r="K1180" s="2">
        <v>550</v>
      </c>
    </row>
    <row r="1181" spans="2:11" ht="12.75">
      <c r="B1181" s="86">
        <v>5000</v>
      </c>
      <c r="C1181" s="47" t="s">
        <v>0</v>
      </c>
      <c r="D1181" s="1" t="s">
        <v>484</v>
      </c>
      <c r="E1181" s="1" t="s">
        <v>487</v>
      </c>
      <c r="F1181" s="46" t="s">
        <v>754</v>
      </c>
      <c r="G1181" s="29" t="s">
        <v>236</v>
      </c>
      <c r="H1181" s="6">
        <f t="shared" si="46"/>
        <v>-157500</v>
      </c>
      <c r="I1181" s="24">
        <f t="shared" si="45"/>
        <v>9.090909090909092</v>
      </c>
      <c r="K1181" s="2">
        <v>550</v>
      </c>
    </row>
    <row r="1182" spans="2:11" ht="12.75">
      <c r="B1182" s="86">
        <v>5000</v>
      </c>
      <c r="C1182" s="47" t="s">
        <v>0</v>
      </c>
      <c r="D1182" s="1" t="s">
        <v>484</v>
      </c>
      <c r="E1182" s="1" t="s">
        <v>489</v>
      </c>
      <c r="F1182" s="46" t="s">
        <v>755</v>
      </c>
      <c r="G1182" s="29" t="s">
        <v>236</v>
      </c>
      <c r="H1182" s="6">
        <f t="shared" si="46"/>
        <v>-162500</v>
      </c>
      <c r="I1182" s="24">
        <f t="shared" si="45"/>
        <v>9.090909090909092</v>
      </c>
      <c r="K1182" s="2">
        <v>550</v>
      </c>
    </row>
    <row r="1183" spans="2:11" ht="12.75">
      <c r="B1183" s="86">
        <v>7500</v>
      </c>
      <c r="C1183" s="47" t="s">
        <v>0</v>
      </c>
      <c r="D1183" s="1" t="s">
        <v>484</v>
      </c>
      <c r="E1183" s="1" t="s">
        <v>487</v>
      </c>
      <c r="F1183" s="56" t="s">
        <v>756</v>
      </c>
      <c r="G1183" s="29" t="s">
        <v>238</v>
      </c>
      <c r="H1183" s="6">
        <f t="shared" si="46"/>
        <v>-170000</v>
      </c>
      <c r="I1183" s="24">
        <f t="shared" si="45"/>
        <v>13.636363636363637</v>
      </c>
      <c r="K1183" s="2">
        <v>550</v>
      </c>
    </row>
    <row r="1184" spans="2:11" ht="12.75">
      <c r="B1184" s="86">
        <v>5000</v>
      </c>
      <c r="C1184" s="47" t="s">
        <v>0</v>
      </c>
      <c r="D1184" s="1" t="s">
        <v>484</v>
      </c>
      <c r="E1184" s="1" t="s">
        <v>489</v>
      </c>
      <c r="F1184" s="46" t="s">
        <v>757</v>
      </c>
      <c r="G1184" s="29" t="s">
        <v>238</v>
      </c>
      <c r="H1184" s="6">
        <f t="shared" si="46"/>
        <v>-175000</v>
      </c>
      <c r="I1184" s="24">
        <f t="shared" si="45"/>
        <v>9.090909090909092</v>
      </c>
      <c r="K1184" s="2">
        <v>550</v>
      </c>
    </row>
    <row r="1185" spans="2:11" ht="12.75">
      <c r="B1185" s="86">
        <v>10000</v>
      </c>
      <c r="C1185" s="47" t="s">
        <v>0</v>
      </c>
      <c r="D1185" s="1" t="s">
        <v>484</v>
      </c>
      <c r="E1185" s="1" t="s">
        <v>487</v>
      </c>
      <c r="F1185" s="56" t="s">
        <v>758</v>
      </c>
      <c r="G1185" s="29" t="s">
        <v>242</v>
      </c>
      <c r="H1185" s="6">
        <f t="shared" si="46"/>
        <v>-185000</v>
      </c>
      <c r="I1185" s="24">
        <f t="shared" si="45"/>
        <v>18.181818181818183</v>
      </c>
      <c r="K1185" s="2">
        <v>550</v>
      </c>
    </row>
    <row r="1186" spans="2:11" ht="12.75">
      <c r="B1186" s="86">
        <v>20000</v>
      </c>
      <c r="C1186" s="47" t="s">
        <v>0</v>
      </c>
      <c r="D1186" s="1" t="s">
        <v>484</v>
      </c>
      <c r="E1186" s="1" t="s">
        <v>487</v>
      </c>
      <c r="F1186" s="56" t="s">
        <v>759</v>
      </c>
      <c r="G1186" s="29" t="s">
        <v>251</v>
      </c>
      <c r="H1186" s="6">
        <f t="shared" si="46"/>
        <v>-205000</v>
      </c>
      <c r="I1186" s="24">
        <f t="shared" si="45"/>
        <v>36.36363636363637</v>
      </c>
      <c r="K1186" s="2">
        <v>550</v>
      </c>
    </row>
    <row r="1187" spans="2:11" ht="12.75">
      <c r="B1187" s="86">
        <v>2000</v>
      </c>
      <c r="C1187" s="47" t="s">
        <v>0</v>
      </c>
      <c r="D1187" s="1" t="s">
        <v>484</v>
      </c>
      <c r="E1187" s="1" t="s">
        <v>489</v>
      </c>
      <c r="F1187" s="46" t="s">
        <v>760</v>
      </c>
      <c r="G1187" s="29" t="s">
        <v>251</v>
      </c>
      <c r="H1187" s="6">
        <f t="shared" si="46"/>
        <v>-207000</v>
      </c>
      <c r="I1187" s="24">
        <f t="shared" si="45"/>
        <v>3.6363636363636362</v>
      </c>
      <c r="K1187" s="2">
        <v>550</v>
      </c>
    </row>
    <row r="1188" spans="2:11" ht="12.75">
      <c r="B1188" s="86">
        <v>10000</v>
      </c>
      <c r="C1188" s="47" t="s">
        <v>0</v>
      </c>
      <c r="D1188" s="1" t="s">
        <v>484</v>
      </c>
      <c r="E1188" s="1" t="s">
        <v>487</v>
      </c>
      <c r="F1188" s="46" t="s">
        <v>761</v>
      </c>
      <c r="G1188" s="29" t="s">
        <v>246</v>
      </c>
      <c r="H1188" s="6">
        <f t="shared" si="46"/>
        <v>-217000</v>
      </c>
      <c r="I1188" s="24">
        <f t="shared" si="45"/>
        <v>18.181818181818183</v>
      </c>
      <c r="K1188" s="2">
        <v>550</v>
      </c>
    </row>
    <row r="1189" spans="2:11" ht="12.75">
      <c r="B1189" s="86">
        <v>6000</v>
      </c>
      <c r="C1189" s="47" t="s">
        <v>0</v>
      </c>
      <c r="D1189" s="1" t="s">
        <v>484</v>
      </c>
      <c r="E1189" s="1" t="s">
        <v>489</v>
      </c>
      <c r="F1189" s="56" t="s">
        <v>762</v>
      </c>
      <c r="G1189" s="29" t="s">
        <v>246</v>
      </c>
      <c r="H1189" s="6">
        <f t="shared" si="46"/>
        <v>-223000</v>
      </c>
      <c r="I1189" s="24">
        <f t="shared" si="45"/>
        <v>10.909090909090908</v>
      </c>
      <c r="K1189" s="2">
        <v>550</v>
      </c>
    </row>
    <row r="1190" spans="2:11" ht="12.75">
      <c r="B1190" s="86">
        <v>15000</v>
      </c>
      <c r="C1190" s="47" t="s">
        <v>0</v>
      </c>
      <c r="D1190" s="1" t="s">
        <v>484</v>
      </c>
      <c r="E1190" s="1" t="s">
        <v>487</v>
      </c>
      <c r="F1190" s="56" t="s">
        <v>763</v>
      </c>
      <c r="G1190" s="29" t="s">
        <v>764</v>
      </c>
      <c r="H1190" s="6">
        <f t="shared" si="46"/>
        <v>-238000</v>
      </c>
      <c r="I1190" s="24">
        <f t="shared" si="45"/>
        <v>27.272727272727273</v>
      </c>
      <c r="K1190" s="2">
        <v>550</v>
      </c>
    </row>
    <row r="1191" spans="2:11" ht="12.75">
      <c r="B1191" s="86">
        <v>5000</v>
      </c>
      <c r="C1191" s="47" t="s">
        <v>0</v>
      </c>
      <c r="D1191" s="1" t="s">
        <v>484</v>
      </c>
      <c r="E1191" s="1" t="s">
        <v>489</v>
      </c>
      <c r="F1191" s="46" t="s">
        <v>765</v>
      </c>
      <c r="G1191" s="29" t="s">
        <v>124</v>
      </c>
      <c r="H1191" s="6">
        <f t="shared" si="46"/>
        <v>-243000</v>
      </c>
      <c r="I1191" s="24">
        <f t="shared" si="45"/>
        <v>9.090909090909092</v>
      </c>
      <c r="K1191" s="2">
        <v>550</v>
      </c>
    </row>
    <row r="1192" spans="2:11" ht="12.75">
      <c r="B1192" s="86">
        <v>7500</v>
      </c>
      <c r="C1192" s="47" t="s">
        <v>0</v>
      </c>
      <c r="D1192" s="1" t="s">
        <v>484</v>
      </c>
      <c r="E1192" s="1" t="s">
        <v>487</v>
      </c>
      <c r="F1192" s="56" t="s">
        <v>766</v>
      </c>
      <c r="G1192" s="29" t="s">
        <v>127</v>
      </c>
      <c r="H1192" s="6">
        <f t="shared" si="46"/>
        <v>-250500</v>
      </c>
      <c r="I1192" s="24">
        <f t="shared" si="45"/>
        <v>13.636363636363637</v>
      </c>
      <c r="K1192" s="2">
        <v>550</v>
      </c>
    </row>
    <row r="1193" spans="2:11" ht="12.75">
      <c r="B1193" s="86">
        <v>5000</v>
      </c>
      <c r="C1193" s="47" t="s">
        <v>0</v>
      </c>
      <c r="D1193" s="1" t="s">
        <v>484</v>
      </c>
      <c r="E1193" s="1" t="s">
        <v>487</v>
      </c>
      <c r="F1193" s="46" t="s">
        <v>767</v>
      </c>
      <c r="G1193" s="29" t="s">
        <v>148</v>
      </c>
      <c r="H1193" s="6">
        <f t="shared" si="46"/>
        <v>-255500</v>
      </c>
      <c r="I1193" s="24">
        <f t="shared" si="45"/>
        <v>9.090909090909092</v>
      </c>
      <c r="K1193" s="2">
        <v>550</v>
      </c>
    </row>
    <row r="1194" spans="2:11" ht="12.75">
      <c r="B1194" s="251">
        <v>2500</v>
      </c>
      <c r="C1194" s="47" t="s">
        <v>0</v>
      </c>
      <c r="D1194" s="1" t="s">
        <v>484</v>
      </c>
      <c r="E1194" s="1" t="s">
        <v>487</v>
      </c>
      <c r="F1194" s="46" t="s">
        <v>768</v>
      </c>
      <c r="G1194" s="29" t="s">
        <v>148</v>
      </c>
      <c r="H1194" s="6">
        <f t="shared" si="46"/>
        <v>-258000</v>
      </c>
      <c r="I1194" s="24">
        <f t="shared" si="45"/>
        <v>4.545454545454546</v>
      </c>
      <c r="K1194" s="2">
        <v>550</v>
      </c>
    </row>
    <row r="1195" spans="2:11" ht="12.75">
      <c r="B1195" s="86">
        <v>10000</v>
      </c>
      <c r="C1195" s="47" t="s">
        <v>0</v>
      </c>
      <c r="D1195" s="1" t="s">
        <v>484</v>
      </c>
      <c r="E1195" s="1" t="s">
        <v>487</v>
      </c>
      <c r="F1195" s="56" t="s">
        <v>769</v>
      </c>
      <c r="G1195" s="29" t="s">
        <v>129</v>
      </c>
      <c r="H1195" s="6">
        <f t="shared" si="46"/>
        <v>-268000</v>
      </c>
      <c r="I1195" s="24">
        <f t="shared" si="45"/>
        <v>18.181818181818183</v>
      </c>
      <c r="K1195" s="2">
        <v>550</v>
      </c>
    </row>
    <row r="1196" spans="2:11" ht="12.75">
      <c r="B1196" s="86">
        <v>7000</v>
      </c>
      <c r="C1196" s="47" t="s">
        <v>0</v>
      </c>
      <c r="D1196" s="1" t="s">
        <v>484</v>
      </c>
      <c r="E1196" s="1" t="s">
        <v>489</v>
      </c>
      <c r="F1196" s="56" t="s">
        <v>770</v>
      </c>
      <c r="G1196" s="29" t="s">
        <v>129</v>
      </c>
      <c r="H1196" s="6">
        <f t="shared" si="46"/>
        <v>-275000</v>
      </c>
      <c r="I1196" s="24">
        <f t="shared" si="45"/>
        <v>12.727272727272727</v>
      </c>
      <c r="K1196" s="2">
        <v>550</v>
      </c>
    </row>
    <row r="1197" spans="2:11" ht="12.75">
      <c r="B1197" s="86">
        <v>10000</v>
      </c>
      <c r="C1197" s="47" t="s">
        <v>0</v>
      </c>
      <c r="D1197" s="1" t="s">
        <v>484</v>
      </c>
      <c r="E1197" s="1" t="s">
        <v>487</v>
      </c>
      <c r="F1197" s="56" t="s">
        <v>771</v>
      </c>
      <c r="G1197" s="29" t="s">
        <v>151</v>
      </c>
      <c r="H1197" s="6">
        <f t="shared" si="46"/>
        <v>-285000</v>
      </c>
      <c r="I1197" s="24">
        <f t="shared" si="45"/>
        <v>18.181818181818183</v>
      </c>
      <c r="K1197" s="2">
        <v>550</v>
      </c>
    </row>
    <row r="1198" spans="2:11" ht="12.75">
      <c r="B1198" s="86">
        <v>5000</v>
      </c>
      <c r="C1198" s="47" t="s">
        <v>0</v>
      </c>
      <c r="D1198" s="1" t="s">
        <v>484</v>
      </c>
      <c r="E1198" s="1" t="s">
        <v>489</v>
      </c>
      <c r="F1198" s="56" t="s">
        <v>772</v>
      </c>
      <c r="G1198" s="29" t="s">
        <v>151</v>
      </c>
      <c r="H1198" s="6">
        <f t="shared" si="46"/>
        <v>-290000</v>
      </c>
      <c r="I1198" s="24">
        <f t="shared" si="45"/>
        <v>9.090909090909092</v>
      </c>
      <c r="K1198" s="2">
        <v>550</v>
      </c>
    </row>
    <row r="1199" spans="2:11" ht="12.75">
      <c r="B1199" s="171">
        <v>5000</v>
      </c>
      <c r="C1199" s="51" t="s">
        <v>0</v>
      </c>
      <c r="D1199" s="51" t="s">
        <v>484</v>
      </c>
      <c r="E1199" s="51" t="s">
        <v>90</v>
      </c>
      <c r="F1199" s="55" t="s">
        <v>773</v>
      </c>
      <c r="G1199" s="55" t="s">
        <v>95</v>
      </c>
      <c r="H1199" s="6">
        <f t="shared" si="46"/>
        <v>-295000</v>
      </c>
      <c r="I1199" s="24">
        <f t="shared" si="45"/>
        <v>9.090909090909092</v>
      </c>
      <c r="K1199" s="2">
        <v>550</v>
      </c>
    </row>
    <row r="1200" spans="2:11" ht="12.75">
      <c r="B1200" s="171">
        <v>5000</v>
      </c>
      <c r="C1200" s="51" t="s">
        <v>0</v>
      </c>
      <c r="D1200" s="51" t="s">
        <v>484</v>
      </c>
      <c r="E1200" s="51" t="s">
        <v>90</v>
      </c>
      <c r="F1200" s="55" t="s">
        <v>774</v>
      </c>
      <c r="G1200" s="55" t="s">
        <v>55</v>
      </c>
      <c r="H1200" s="6">
        <f t="shared" si="46"/>
        <v>-300000</v>
      </c>
      <c r="I1200" s="24">
        <f t="shared" si="45"/>
        <v>9.090909090909092</v>
      </c>
      <c r="K1200" s="2">
        <v>550</v>
      </c>
    </row>
    <row r="1201" spans="2:11" ht="12.75">
      <c r="B1201" s="171">
        <v>3500</v>
      </c>
      <c r="C1201" s="51" t="s">
        <v>775</v>
      </c>
      <c r="D1201" s="51" t="s">
        <v>484</v>
      </c>
      <c r="E1201" s="51" t="s">
        <v>90</v>
      </c>
      <c r="F1201" s="55" t="s">
        <v>776</v>
      </c>
      <c r="G1201" s="55" t="s">
        <v>55</v>
      </c>
      <c r="H1201" s="6">
        <f t="shared" si="46"/>
        <v>-303500</v>
      </c>
      <c r="I1201" s="24">
        <f t="shared" si="45"/>
        <v>6.363636363636363</v>
      </c>
      <c r="K1201" s="2">
        <v>550</v>
      </c>
    </row>
    <row r="1202" spans="2:11" ht="12.75">
      <c r="B1202" s="171">
        <v>5000</v>
      </c>
      <c r="C1202" s="87" t="s">
        <v>0</v>
      </c>
      <c r="D1202" s="51" t="s">
        <v>484</v>
      </c>
      <c r="E1202" s="51" t="s">
        <v>90</v>
      </c>
      <c r="F1202" s="55" t="s">
        <v>776</v>
      </c>
      <c r="G1202" s="88" t="s">
        <v>41</v>
      </c>
      <c r="H1202" s="6">
        <f t="shared" si="46"/>
        <v>-308500</v>
      </c>
      <c r="I1202" s="24">
        <f t="shared" si="45"/>
        <v>9.090909090909092</v>
      </c>
      <c r="K1202" s="2">
        <v>550</v>
      </c>
    </row>
    <row r="1203" spans="2:11" ht="12.75">
      <c r="B1203" s="171">
        <v>2000</v>
      </c>
      <c r="C1203" s="51" t="s">
        <v>486</v>
      </c>
      <c r="D1203" s="51" t="s">
        <v>484</v>
      </c>
      <c r="E1203" s="51" t="s">
        <v>90</v>
      </c>
      <c r="F1203" s="55" t="s">
        <v>776</v>
      </c>
      <c r="G1203" s="55" t="s">
        <v>37</v>
      </c>
      <c r="H1203" s="6">
        <f t="shared" si="46"/>
        <v>-310500</v>
      </c>
      <c r="I1203" s="24">
        <f t="shared" si="45"/>
        <v>3.6363636363636362</v>
      </c>
      <c r="K1203" s="2">
        <v>550</v>
      </c>
    </row>
    <row r="1204" spans="2:11" ht="12.75">
      <c r="B1204" s="171">
        <v>5000</v>
      </c>
      <c r="C1204" s="51" t="s">
        <v>0</v>
      </c>
      <c r="D1204" s="51" t="s">
        <v>484</v>
      </c>
      <c r="E1204" s="51" t="s">
        <v>90</v>
      </c>
      <c r="F1204" s="55" t="s">
        <v>777</v>
      </c>
      <c r="G1204" s="55" t="s">
        <v>37</v>
      </c>
      <c r="H1204" s="6">
        <f t="shared" si="46"/>
        <v>-315500</v>
      </c>
      <c r="I1204" s="24">
        <f t="shared" si="45"/>
        <v>9.090909090909092</v>
      </c>
      <c r="K1204" s="2">
        <v>550</v>
      </c>
    </row>
    <row r="1205" spans="2:11" ht="12.75">
      <c r="B1205" s="171">
        <v>5000</v>
      </c>
      <c r="C1205" s="51" t="s">
        <v>0</v>
      </c>
      <c r="D1205" s="51" t="s">
        <v>484</v>
      </c>
      <c r="E1205" s="51" t="s">
        <v>90</v>
      </c>
      <c r="F1205" s="55" t="s">
        <v>776</v>
      </c>
      <c r="G1205" s="55" t="s">
        <v>37</v>
      </c>
      <c r="H1205" s="6">
        <f t="shared" si="46"/>
        <v>-320500</v>
      </c>
      <c r="I1205" s="24">
        <f t="shared" si="45"/>
        <v>9.090909090909092</v>
      </c>
      <c r="K1205" s="2">
        <v>550</v>
      </c>
    </row>
    <row r="1206" spans="2:11" ht="12.75">
      <c r="B1206" s="171">
        <v>3000</v>
      </c>
      <c r="C1206" s="87" t="s">
        <v>775</v>
      </c>
      <c r="D1206" s="51" t="s">
        <v>484</v>
      </c>
      <c r="E1206" s="51" t="s">
        <v>90</v>
      </c>
      <c r="F1206" s="55" t="s">
        <v>776</v>
      </c>
      <c r="G1206" s="55" t="s">
        <v>39</v>
      </c>
      <c r="H1206" s="6">
        <f t="shared" si="46"/>
        <v>-323500</v>
      </c>
      <c r="I1206" s="24">
        <f t="shared" si="45"/>
        <v>5.454545454545454</v>
      </c>
      <c r="K1206" s="2">
        <v>550</v>
      </c>
    </row>
    <row r="1207" spans="2:11" ht="12.75">
      <c r="B1207" s="171">
        <v>2000</v>
      </c>
      <c r="C1207" s="87" t="s">
        <v>486</v>
      </c>
      <c r="D1207" s="51" t="s">
        <v>484</v>
      </c>
      <c r="E1207" s="51" t="s">
        <v>90</v>
      </c>
      <c r="F1207" s="55" t="s">
        <v>776</v>
      </c>
      <c r="G1207" s="55" t="s">
        <v>85</v>
      </c>
      <c r="H1207" s="6">
        <f t="shared" si="46"/>
        <v>-325500</v>
      </c>
      <c r="I1207" s="24">
        <f t="shared" si="45"/>
        <v>3.6363636363636362</v>
      </c>
      <c r="K1207" s="2">
        <v>550</v>
      </c>
    </row>
    <row r="1208" spans="2:11" ht="12.75">
      <c r="B1208" s="171">
        <v>2000</v>
      </c>
      <c r="C1208" s="51" t="s">
        <v>775</v>
      </c>
      <c r="D1208" s="51" t="s">
        <v>484</v>
      </c>
      <c r="E1208" s="51" t="s">
        <v>90</v>
      </c>
      <c r="F1208" s="55" t="s">
        <v>776</v>
      </c>
      <c r="G1208" s="55" t="s">
        <v>238</v>
      </c>
      <c r="H1208" s="6">
        <f t="shared" si="46"/>
        <v>-327500</v>
      </c>
      <c r="I1208" s="24">
        <f t="shared" si="45"/>
        <v>3.6363636363636362</v>
      </c>
      <c r="K1208" s="2">
        <v>550</v>
      </c>
    </row>
    <row r="1209" spans="2:11" ht="12.75">
      <c r="B1209" s="171">
        <v>3000</v>
      </c>
      <c r="C1209" s="51" t="s">
        <v>775</v>
      </c>
      <c r="D1209" s="51" t="s">
        <v>484</v>
      </c>
      <c r="E1209" s="51" t="s">
        <v>90</v>
      </c>
      <c r="F1209" s="55" t="s">
        <v>776</v>
      </c>
      <c r="G1209" s="55" t="s">
        <v>246</v>
      </c>
      <c r="H1209" s="6">
        <f t="shared" si="46"/>
        <v>-330500</v>
      </c>
      <c r="I1209" s="24">
        <f t="shared" si="45"/>
        <v>5.454545454545454</v>
      </c>
      <c r="K1209" s="2">
        <v>550</v>
      </c>
    </row>
    <row r="1210" spans="2:11" ht="12.75">
      <c r="B1210" s="171">
        <v>1500</v>
      </c>
      <c r="C1210" s="87" t="s">
        <v>486</v>
      </c>
      <c r="D1210" s="51" t="s">
        <v>484</v>
      </c>
      <c r="E1210" s="51" t="s">
        <v>90</v>
      </c>
      <c r="F1210" s="55" t="s">
        <v>776</v>
      </c>
      <c r="G1210" s="55" t="s">
        <v>246</v>
      </c>
      <c r="H1210" s="6">
        <f t="shared" si="46"/>
        <v>-332000</v>
      </c>
      <c r="I1210" s="24">
        <f t="shared" si="45"/>
        <v>2.727272727272727</v>
      </c>
      <c r="K1210" s="2">
        <v>550</v>
      </c>
    </row>
    <row r="1211" spans="2:11" ht="12.75">
      <c r="B1211" s="252">
        <v>2000</v>
      </c>
      <c r="C1211" s="47" t="s">
        <v>0</v>
      </c>
      <c r="D1211" s="47" t="s">
        <v>484</v>
      </c>
      <c r="E1211" s="47" t="s">
        <v>90</v>
      </c>
      <c r="F1211" s="46" t="s">
        <v>499</v>
      </c>
      <c r="G1211" s="46" t="s">
        <v>55</v>
      </c>
      <c r="H1211" s="6">
        <f t="shared" si="46"/>
        <v>-334000</v>
      </c>
      <c r="I1211" s="24">
        <f t="shared" si="45"/>
        <v>3.6363636363636362</v>
      </c>
      <c r="K1211" s="2">
        <v>550</v>
      </c>
    </row>
    <row r="1212" spans="2:11" ht="12.75">
      <c r="B1212" s="252">
        <v>3000</v>
      </c>
      <c r="C1212" s="47" t="s">
        <v>0</v>
      </c>
      <c r="D1212" s="47" t="s">
        <v>484</v>
      </c>
      <c r="E1212" s="47" t="s">
        <v>90</v>
      </c>
      <c r="F1212" s="46" t="s">
        <v>778</v>
      </c>
      <c r="G1212" s="46" t="s">
        <v>37</v>
      </c>
      <c r="H1212" s="6">
        <f t="shared" si="46"/>
        <v>-337000</v>
      </c>
      <c r="I1212" s="24">
        <f t="shared" si="45"/>
        <v>5.454545454545454</v>
      </c>
      <c r="K1212" s="2">
        <v>550</v>
      </c>
    </row>
    <row r="1213" spans="2:11" ht="12.75">
      <c r="B1213" s="252">
        <v>2000</v>
      </c>
      <c r="C1213" s="47" t="s">
        <v>0</v>
      </c>
      <c r="D1213" s="47" t="s">
        <v>484</v>
      </c>
      <c r="E1213" s="47" t="s">
        <v>90</v>
      </c>
      <c r="F1213" s="46" t="s">
        <v>522</v>
      </c>
      <c r="G1213" s="46" t="s">
        <v>79</v>
      </c>
      <c r="H1213" s="6">
        <f t="shared" si="46"/>
        <v>-339000</v>
      </c>
      <c r="I1213" s="24">
        <f t="shared" si="45"/>
        <v>3.6363636363636362</v>
      </c>
      <c r="K1213" s="2">
        <v>550</v>
      </c>
    </row>
    <row r="1214" spans="2:11" ht="12.75">
      <c r="B1214" s="252">
        <v>1000</v>
      </c>
      <c r="C1214" s="47" t="s">
        <v>0</v>
      </c>
      <c r="D1214" s="47" t="s">
        <v>484</v>
      </c>
      <c r="E1214" s="47" t="s">
        <v>90</v>
      </c>
      <c r="F1214" s="46" t="s">
        <v>504</v>
      </c>
      <c r="G1214" s="46" t="s">
        <v>234</v>
      </c>
      <c r="H1214" s="6">
        <f t="shared" si="46"/>
        <v>-340000</v>
      </c>
      <c r="I1214" s="24">
        <f t="shared" si="45"/>
        <v>1.8181818181818181</v>
      </c>
      <c r="K1214" s="2">
        <v>550</v>
      </c>
    </row>
    <row r="1215" spans="1:11" s="44" customFormat="1" ht="12.75">
      <c r="A1215" s="13"/>
      <c r="B1215" s="94">
        <f>SUM(B1159:B1214)</f>
        <v>317000</v>
      </c>
      <c r="C1215" s="81" t="s">
        <v>0</v>
      </c>
      <c r="D1215" s="81"/>
      <c r="E1215" s="81"/>
      <c r="F1215" s="80"/>
      <c r="G1215" s="80"/>
      <c r="H1215" s="40">
        <v>0</v>
      </c>
      <c r="I1215" s="43">
        <f t="shared" si="45"/>
        <v>576.3636363636364</v>
      </c>
      <c r="K1215" s="2">
        <v>550</v>
      </c>
    </row>
    <row r="1216" spans="2:11" ht="12.75">
      <c r="B1216" s="252"/>
      <c r="C1216" s="47"/>
      <c r="D1216" s="47"/>
      <c r="E1216" s="47"/>
      <c r="F1216" s="46"/>
      <c r="G1216" s="46"/>
      <c r="H1216" s="6">
        <f t="shared" si="46"/>
        <v>0</v>
      </c>
      <c r="I1216" s="24">
        <f t="shared" si="45"/>
        <v>0</v>
      </c>
      <c r="K1216" s="2">
        <v>550</v>
      </c>
    </row>
    <row r="1217" spans="2:11" ht="12.75">
      <c r="B1217" s="252"/>
      <c r="C1217" s="47"/>
      <c r="D1217" s="47"/>
      <c r="E1217" s="47"/>
      <c r="F1217" s="46"/>
      <c r="G1217" s="46"/>
      <c r="H1217" s="6">
        <f t="shared" si="46"/>
        <v>0</v>
      </c>
      <c r="I1217" s="24">
        <f t="shared" si="45"/>
        <v>0</v>
      </c>
      <c r="K1217" s="2">
        <v>550</v>
      </c>
    </row>
    <row r="1218" spans="2:11" ht="12.75">
      <c r="B1218" s="86"/>
      <c r="H1218" s="6">
        <v>0</v>
      </c>
      <c r="I1218" s="24">
        <f aca="true" t="shared" si="47" ref="I1218:I1281">+B1218/K1218</f>
        <v>0</v>
      </c>
      <c r="K1218" s="2">
        <v>550</v>
      </c>
    </row>
    <row r="1219" spans="2:11" ht="12.75">
      <c r="B1219" s="252">
        <v>1500</v>
      </c>
      <c r="C1219" s="47" t="s">
        <v>1</v>
      </c>
      <c r="D1219" s="47" t="s">
        <v>484</v>
      </c>
      <c r="E1219" s="47" t="s">
        <v>90</v>
      </c>
      <c r="F1219" s="46" t="s">
        <v>501</v>
      </c>
      <c r="G1219" s="46" t="s">
        <v>76</v>
      </c>
      <c r="H1219" s="6">
        <f aca="true" t="shared" si="48" ref="H1219:H1282">H1218-B1219</f>
        <v>-1500</v>
      </c>
      <c r="I1219" s="24">
        <f t="shared" si="47"/>
        <v>2.727272727272727</v>
      </c>
      <c r="K1219" s="2">
        <v>550</v>
      </c>
    </row>
    <row r="1220" spans="2:11" ht="12.75">
      <c r="B1220" s="171">
        <v>500</v>
      </c>
      <c r="C1220" s="47" t="s">
        <v>1</v>
      </c>
      <c r="D1220" s="47" t="s">
        <v>484</v>
      </c>
      <c r="E1220" s="47" t="s">
        <v>90</v>
      </c>
      <c r="F1220" s="46" t="s">
        <v>779</v>
      </c>
      <c r="G1220" s="46" t="s">
        <v>246</v>
      </c>
      <c r="H1220" s="6">
        <f t="shared" si="48"/>
        <v>-2000</v>
      </c>
      <c r="I1220" s="24">
        <f t="shared" si="47"/>
        <v>0.9090909090909091</v>
      </c>
      <c r="K1220" s="2">
        <v>550</v>
      </c>
    </row>
    <row r="1221" spans="2:11" ht="12.75">
      <c r="B1221" s="171">
        <v>1500</v>
      </c>
      <c r="C1221" s="14" t="s">
        <v>1</v>
      </c>
      <c r="D1221" s="14" t="s">
        <v>484</v>
      </c>
      <c r="E1221" s="14" t="s">
        <v>90</v>
      </c>
      <c r="F1221" s="49" t="s">
        <v>779</v>
      </c>
      <c r="G1221" s="49" t="s">
        <v>124</v>
      </c>
      <c r="H1221" s="6">
        <f t="shared" si="48"/>
        <v>-3500</v>
      </c>
      <c r="I1221" s="24">
        <f t="shared" si="47"/>
        <v>2.727272727272727</v>
      </c>
      <c r="K1221" s="2">
        <v>550</v>
      </c>
    </row>
    <row r="1222" spans="2:11" ht="12.75">
      <c r="B1222" s="171">
        <v>500</v>
      </c>
      <c r="C1222" s="14" t="s">
        <v>1</v>
      </c>
      <c r="D1222" s="14" t="s">
        <v>484</v>
      </c>
      <c r="E1222" s="14" t="s">
        <v>90</v>
      </c>
      <c r="F1222" s="49" t="s">
        <v>507</v>
      </c>
      <c r="G1222" s="49" t="s">
        <v>148</v>
      </c>
      <c r="H1222" s="6">
        <f t="shared" si="48"/>
        <v>-4000</v>
      </c>
      <c r="I1222" s="24">
        <f t="shared" si="47"/>
        <v>0.9090909090909091</v>
      </c>
      <c r="K1222" s="2">
        <v>550</v>
      </c>
    </row>
    <row r="1223" spans="1:11" s="44" customFormat="1" ht="12.75">
      <c r="A1223" s="13"/>
      <c r="B1223" s="94">
        <f>SUM(B1219:B1222)</f>
        <v>4000</v>
      </c>
      <c r="C1223" s="13" t="s">
        <v>1</v>
      </c>
      <c r="D1223" s="13"/>
      <c r="E1223" s="13"/>
      <c r="F1223" s="20"/>
      <c r="G1223" s="20"/>
      <c r="H1223" s="40">
        <v>0</v>
      </c>
      <c r="I1223" s="43">
        <f t="shared" si="47"/>
        <v>7.2727272727272725</v>
      </c>
      <c r="K1223" s="2">
        <v>550</v>
      </c>
    </row>
    <row r="1224" spans="2:11" ht="12.75">
      <c r="B1224" s="86"/>
      <c r="H1224" s="6">
        <f t="shared" si="48"/>
        <v>0</v>
      </c>
      <c r="I1224" s="24">
        <f t="shared" si="47"/>
        <v>0</v>
      </c>
      <c r="K1224" s="2">
        <v>550</v>
      </c>
    </row>
    <row r="1225" spans="2:11" ht="12.75">
      <c r="B1225" s="86"/>
      <c r="H1225" s="6">
        <f t="shared" si="48"/>
        <v>0</v>
      </c>
      <c r="I1225" s="24">
        <f t="shared" si="47"/>
        <v>0</v>
      </c>
      <c r="K1225" s="2">
        <v>550</v>
      </c>
    </row>
    <row r="1226" spans="2:11" ht="12.75">
      <c r="B1226" s="86">
        <v>1200</v>
      </c>
      <c r="C1226" s="1" t="s">
        <v>780</v>
      </c>
      <c r="D1226" s="1" t="s">
        <v>484</v>
      </c>
      <c r="E1226" s="1" t="s">
        <v>43</v>
      </c>
      <c r="F1226" s="29" t="s">
        <v>505</v>
      </c>
      <c r="G1226" s="29" t="s">
        <v>35</v>
      </c>
      <c r="H1226" s="6">
        <f t="shared" si="48"/>
        <v>-1200</v>
      </c>
      <c r="I1226" s="24">
        <f t="shared" si="47"/>
        <v>2.1818181818181817</v>
      </c>
      <c r="K1226" s="2">
        <v>550</v>
      </c>
    </row>
    <row r="1227" spans="2:11" ht="12.75">
      <c r="B1227" s="86">
        <v>5000</v>
      </c>
      <c r="C1227" s="1" t="s">
        <v>781</v>
      </c>
      <c r="D1227" s="1" t="s">
        <v>484</v>
      </c>
      <c r="E1227" s="1" t="s">
        <v>43</v>
      </c>
      <c r="F1227" s="29" t="s">
        <v>782</v>
      </c>
      <c r="G1227" s="29" t="s">
        <v>35</v>
      </c>
      <c r="H1227" s="6">
        <f t="shared" si="48"/>
        <v>-6200</v>
      </c>
      <c r="I1227" s="24">
        <f t="shared" si="47"/>
        <v>9.090909090909092</v>
      </c>
      <c r="K1227" s="2">
        <v>550</v>
      </c>
    </row>
    <row r="1228" spans="2:11" ht="12.75">
      <c r="B1228" s="252">
        <v>3800</v>
      </c>
      <c r="C1228" s="47" t="s">
        <v>208</v>
      </c>
      <c r="D1228" s="47" t="s">
        <v>484</v>
      </c>
      <c r="E1228" s="47" t="s">
        <v>43</v>
      </c>
      <c r="F1228" s="46" t="s">
        <v>517</v>
      </c>
      <c r="G1228" s="46" t="s">
        <v>95</v>
      </c>
      <c r="H1228" s="6">
        <f t="shared" si="48"/>
        <v>-10000</v>
      </c>
      <c r="I1228" s="24">
        <f t="shared" si="47"/>
        <v>6.909090909090909</v>
      </c>
      <c r="K1228" s="2">
        <v>550</v>
      </c>
    </row>
    <row r="1229" spans="2:11" ht="12.75">
      <c r="B1229" s="171">
        <v>3500</v>
      </c>
      <c r="C1229" s="47" t="s">
        <v>783</v>
      </c>
      <c r="D1229" s="47" t="s">
        <v>484</v>
      </c>
      <c r="E1229" s="47" t="s">
        <v>43</v>
      </c>
      <c r="F1229" s="46" t="s">
        <v>784</v>
      </c>
      <c r="G1229" s="46" t="s">
        <v>251</v>
      </c>
      <c r="H1229" s="6">
        <f t="shared" si="48"/>
        <v>-13500</v>
      </c>
      <c r="I1229" s="24">
        <f t="shared" si="47"/>
        <v>6.363636363636363</v>
      </c>
      <c r="K1229" s="2">
        <v>550</v>
      </c>
    </row>
    <row r="1230" spans="2:11" ht="12.75">
      <c r="B1230" s="252">
        <v>1500</v>
      </c>
      <c r="C1230" s="47" t="s">
        <v>785</v>
      </c>
      <c r="D1230" s="47" t="s">
        <v>484</v>
      </c>
      <c r="E1230" s="47" t="s">
        <v>43</v>
      </c>
      <c r="F1230" s="46" t="s">
        <v>507</v>
      </c>
      <c r="G1230" s="46" t="s">
        <v>251</v>
      </c>
      <c r="H1230" s="6">
        <f t="shared" si="48"/>
        <v>-15000</v>
      </c>
      <c r="I1230" s="24">
        <f t="shared" si="47"/>
        <v>2.727272727272727</v>
      </c>
      <c r="K1230" s="2">
        <v>550</v>
      </c>
    </row>
    <row r="1231" spans="2:11" ht="12.75">
      <c r="B1231" s="253">
        <v>5000</v>
      </c>
      <c r="C1231" s="14" t="s">
        <v>786</v>
      </c>
      <c r="D1231" s="14" t="s">
        <v>484</v>
      </c>
      <c r="E1231" s="14" t="s">
        <v>43</v>
      </c>
      <c r="F1231" s="49" t="s">
        <v>787</v>
      </c>
      <c r="G1231" s="49" t="s">
        <v>138</v>
      </c>
      <c r="H1231" s="6">
        <f t="shared" si="48"/>
        <v>-20000</v>
      </c>
      <c r="I1231" s="24">
        <f t="shared" si="47"/>
        <v>9.090909090909092</v>
      </c>
      <c r="K1231" s="2">
        <v>550</v>
      </c>
    </row>
    <row r="1232" spans="2:11" ht="12.75">
      <c r="B1232" s="171">
        <v>1500</v>
      </c>
      <c r="C1232" s="51" t="s">
        <v>788</v>
      </c>
      <c r="D1232" s="51" t="s">
        <v>484</v>
      </c>
      <c r="E1232" s="51" t="s">
        <v>43</v>
      </c>
      <c r="F1232" s="55" t="s">
        <v>776</v>
      </c>
      <c r="G1232" s="55" t="s">
        <v>236</v>
      </c>
      <c r="H1232" s="6">
        <f t="shared" si="48"/>
        <v>-21500</v>
      </c>
      <c r="I1232" s="24">
        <f t="shared" si="47"/>
        <v>2.727272727272727</v>
      </c>
      <c r="K1232" s="2">
        <v>550</v>
      </c>
    </row>
    <row r="1233" spans="2:11" ht="12.75">
      <c r="B1233" s="171">
        <v>1500</v>
      </c>
      <c r="C1233" s="51" t="s">
        <v>789</v>
      </c>
      <c r="D1233" s="51" t="s">
        <v>484</v>
      </c>
      <c r="E1233" s="51" t="s">
        <v>43</v>
      </c>
      <c r="F1233" s="55" t="s">
        <v>776</v>
      </c>
      <c r="G1233" s="55" t="s">
        <v>236</v>
      </c>
      <c r="H1233" s="6">
        <f t="shared" si="48"/>
        <v>-23000</v>
      </c>
      <c r="I1233" s="24">
        <f t="shared" si="47"/>
        <v>2.727272727272727</v>
      </c>
      <c r="K1233" s="2">
        <v>550</v>
      </c>
    </row>
    <row r="1234" spans="1:11" s="44" customFormat="1" ht="12.75">
      <c r="A1234" s="13"/>
      <c r="B1234" s="94">
        <f>SUM(B1226:B1233)</f>
        <v>23000</v>
      </c>
      <c r="C1234" s="59" t="s">
        <v>48</v>
      </c>
      <c r="D1234" s="59"/>
      <c r="E1234" s="59"/>
      <c r="F1234" s="61"/>
      <c r="G1234" s="61"/>
      <c r="H1234" s="40">
        <v>0</v>
      </c>
      <c r="I1234" s="43">
        <f t="shared" si="47"/>
        <v>41.81818181818182</v>
      </c>
      <c r="K1234" s="2">
        <v>550</v>
      </c>
    </row>
    <row r="1235" spans="2:11" ht="12.75">
      <c r="B1235" s="171"/>
      <c r="C1235" s="51"/>
      <c r="D1235" s="51"/>
      <c r="E1235" s="51"/>
      <c r="F1235" s="55"/>
      <c r="G1235" s="55"/>
      <c r="H1235" s="6">
        <f t="shared" si="48"/>
        <v>0</v>
      </c>
      <c r="I1235" s="24">
        <f t="shared" si="47"/>
        <v>0</v>
      </c>
      <c r="K1235" s="2">
        <v>550</v>
      </c>
    </row>
    <row r="1236" spans="2:11" ht="12.75">
      <c r="B1236" s="171"/>
      <c r="C1236" s="51"/>
      <c r="D1236" s="51"/>
      <c r="E1236" s="51"/>
      <c r="F1236" s="55"/>
      <c r="G1236" s="55"/>
      <c r="H1236" s="6">
        <f t="shared" si="48"/>
        <v>0</v>
      </c>
      <c r="I1236" s="24">
        <f t="shared" si="47"/>
        <v>0</v>
      </c>
      <c r="K1236" s="2">
        <v>550</v>
      </c>
    </row>
    <row r="1237" spans="2:11" ht="12.75">
      <c r="B1237" s="171">
        <v>2000</v>
      </c>
      <c r="C1237" s="87" t="s">
        <v>49</v>
      </c>
      <c r="D1237" s="51" t="s">
        <v>484</v>
      </c>
      <c r="E1237" s="51" t="s">
        <v>50</v>
      </c>
      <c r="F1237" s="55" t="s">
        <v>776</v>
      </c>
      <c r="G1237" s="55" t="s">
        <v>95</v>
      </c>
      <c r="H1237" s="6">
        <f t="shared" si="48"/>
        <v>-2000</v>
      </c>
      <c r="I1237" s="24">
        <f t="shared" si="47"/>
        <v>3.6363636363636362</v>
      </c>
      <c r="K1237" s="2">
        <v>550</v>
      </c>
    </row>
    <row r="1238" spans="2:11" ht="12.75">
      <c r="B1238" s="171">
        <v>2000</v>
      </c>
      <c r="C1238" s="87" t="s">
        <v>49</v>
      </c>
      <c r="D1238" s="51" t="s">
        <v>484</v>
      </c>
      <c r="E1238" s="51" t="s">
        <v>50</v>
      </c>
      <c r="F1238" s="55" t="s">
        <v>776</v>
      </c>
      <c r="G1238" s="55" t="s">
        <v>35</v>
      </c>
      <c r="H1238" s="6">
        <f t="shared" si="48"/>
        <v>-4000</v>
      </c>
      <c r="I1238" s="24">
        <f t="shared" si="47"/>
        <v>3.6363636363636362</v>
      </c>
      <c r="K1238" s="2">
        <v>550</v>
      </c>
    </row>
    <row r="1239" spans="2:11" ht="12.75">
      <c r="B1239" s="254">
        <v>2000</v>
      </c>
      <c r="C1239" s="87" t="s">
        <v>49</v>
      </c>
      <c r="D1239" s="51" t="s">
        <v>484</v>
      </c>
      <c r="E1239" s="51" t="s">
        <v>50</v>
      </c>
      <c r="F1239" s="55" t="s">
        <v>776</v>
      </c>
      <c r="G1239" s="55" t="s">
        <v>55</v>
      </c>
      <c r="H1239" s="6">
        <f t="shared" si="48"/>
        <v>-6000</v>
      </c>
      <c r="I1239" s="24">
        <f t="shared" si="47"/>
        <v>3.6363636363636362</v>
      </c>
      <c r="K1239" s="2">
        <v>550</v>
      </c>
    </row>
    <row r="1240" spans="2:11" ht="12.75">
      <c r="B1240" s="171">
        <v>2000</v>
      </c>
      <c r="C1240" s="87" t="s">
        <v>49</v>
      </c>
      <c r="D1240" s="51" t="s">
        <v>484</v>
      </c>
      <c r="E1240" s="51" t="s">
        <v>50</v>
      </c>
      <c r="F1240" s="55" t="s">
        <v>776</v>
      </c>
      <c r="G1240" s="55" t="s">
        <v>41</v>
      </c>
      <c r="H1240" s="6">
        <f t="shared" si="48"/>
        <v>-8000</v>
      </c>
      <c r="I1240" s="24">
        <f t="shared" si="47"/>
        <v>3.6363636363636362</v>
      </c>
      <c r="K1240" s="2">
        <v>550</v>
      </c>
    </row>
    <row r="1241" spans="2:11" ht="12.75">
      <c r="B1241" s="171">
        <v>2000</v>
      </c>
      <c r="C1241" s="51" t="s">
        <v>49</v>
      </c>
      <c r="D1241" s="51" t="s">
        <v>484</v>
      </c>
      <c r="E1241" s="51" t="s">
        <v>50</v>
      </c>
      <c r="F1241" s="55" t="s">
        <v>776</v>
      </c>
      <c r="G1241" s="55" t="s">
        <v>37</v>
      </c>
      <c r="H1241" s="6">
        <f t="shared" si="48"/>
        <v>-10000</v>
      </c>
      <c r="I1241" s="24">
        <f t="shared" si="47"/>
        <v>3.6363636363636362</v>
      </c>
      <c r="K1241" s="2">
        <v>550</v>
      </c>
    </row>
    <row r="1242" spans="2:11" ht="12.75">
      <c r="B1242" s="171">
        <v>2000</v>
      </c>
      <c r="C1242" s="87" t="s">
        <v>49</v>
      </c>
      <c r="D1242" s="51" t="s">
        <v>484</v>
      </c>
      <c r="E1242" s="51" t="s">
        <v>50</v>
      </c>
      <c r="F1242" s="55" t="s">
        <v>776</v>
      </c>
      <c r="G1242" s="55" t="s">
        <v>39</v>
      </c>
      <c r="H1242" s="6">
        <f t="shared" si="48"/>
        <v>-12000</v>
      </c>
      <c r="I1242" s="24">
        <f t="shared" si="47"/>
        <v>3.6363636363636362</v>
      </c>
      <c r="K1242" s="2">
        <v>550</v>
      </c>
    </row>
    <row r="1243" spans="2:11" ht="12.75">
      <c r="B1243" s="171">
        <v>2000</v>
      </c>
      <c r="C1243" s="51" t="s">
        <v>49</v>
      </c>
      <c r="D1243" s="51" t="s">
        <v>484</v>
      </c>
      <c r="E1243" s="51" t="s">
        <v>50</v>
      </c>
      <c r="F1243" s="55" t="s">
        <v>776</v>
      </c>
      <c r="G1243" s="55" t="s">
        <v>71</v>
      </c>
      <c r="H1243" s="6">
        <f t="shared" si="48"/>
        <v>-14000</v>
      </c>
      <c r="I1243" s="24">
        <f t="shared" si="47"/>
        <v>3.6363636363636362</v>
      </c>
      <c r="K1243" s="2">
        <v>550</v>
      </c>
    </row>
    <row r="1244" spans="2:11" ht="12.75">
      <c r="B1244" s="171">
        <v>2000</v>
      </c>
      <c r="C1244" s="51" t="s">
        <v>49</v>
      </c>
      <c r="D1244" s="51" t="s">
        <v>484</v>
      </c>
      <c r="E1244" s="51" t="s">
        <v>50</v>
      </c>
      <c r="F1244" s="55" t="s">
        <v>776</v>
      </c>
      <c r="G1244" s="55" t="s">
        <v>73</v>
      </c>
      <c r="H1244" s="6">
        <f t="shared" si="48"/>
        <v>-16000</v>
      </c>
      <c r="I1244" s="24">
        <f t="shared" si="47"/>
        <v>3.6363636363636362</v>
      </c>
      <c r="K1244" s="2">
        <v>550</v>
      </c>
    </row>
    <row r="1245" spans="2:11" ht="12.75">
      <c r="B1245" s="171">
        <v>2000</v>
      </c>
      <c r="C1245" s="51" t="s">
        <v>49</v>
      </c>
      <c r="D1245" s="51" t="s">
        <v>484</v>
      </c>
      <c r="E1245" s="51" t="s">
        <v>50</v>
      </c>
      <c r="F1245" s="55" t="s">
        <v>776</v>
      </c>
      <c r="G1245" s="55" t="s">
        <v>79</v>
      </c>
      <c r="H1245" s="6">
        <f t="shared" si="48"/>
        <v>-18000</v>
      </c>
      <c r="I1245" s="24">
        <f t="shared" si="47"/>
        <v>3.6363636363636362</v>
      </c>
      <c r="K1245" s="2">
        <v>550</v>
      </c>
    </row>
    <row r="1246" spans="2:11" ht="12.75">
      <c r="B1246" s="171">
        <v>2000</v>
      </c>
      <c r="C1246" s="51" t="s">
        <v>49</v>
      </c>
      <c r="D1246" s="51" t="s">
        <v>484</v>
      </c>
      <c r="E1246" s="51" t="s">
        <v>50</v>
      </c>
      <c r="F1246" s="55" t="s">
        <v>776</v>
      </c>
      <c r="G1246" s="55" t="s">
        <v>76</v>
      </c>
      <c r="H1246" s="6">
        <f t="shared" si="48"/>
        <v>-20000</v>
      </c>
      <c r="I1246" s="24">
        <f t="shared" si="47"/>
        <v>3.6363636363636362</v>
      </c>
      <c r="K1246" s="2">
        <v>550</v>
      </c>
    </row>
    <row r="1247" spans="2:11" ht="12.75">
      <c r="B1247" s="171">
        <v>2000</v>
      </c>
      <c r="C1247" s="51" t="s">
        <v>49</v>
      </c>
      <c r="D1247" s="51" t="s">
        <v>484</v>
      </c>
      <c r="E1247" s="51" t="s">
        <v>50</v>
      </c>
      <c r="F1247" s="55" t="s">
        <v>776</v>
      </c>
      <c r="G1247" s="55" t="s">
        <v>85</v>
      </c>
      <c r="H1247" s="6">
        <f t="shared" si="48"/>
        <v>-22000</v>
      </c>
      <c r="I1247" s="24">
        <f t="shared" si="47"/>
        <v>3.6363636363636362</v>
      </c>
      <c r="K1247" s="2">
        <v>550</v>
      </c>
    </row>
    <row r="1248" spans="2:11" ht="12.75">
      <c r="B1248" s="171">
        <v>2000</v>
      </c>
      <c r="C1248" s="51" t="s">
        <v>49</v>
      </c>
      <c r="D1248" s="51" t="s">
        <v>484</v>
      </c>
      <c r="E1248" s="51" t="s">
        <v>50</v>
      </c>
      <c r="F1248" s="55" t="s">
        <v>776</v>
      </c>
      <c r="G1248" s="55" t="s">
        <v>244</v>
      </c>
      <c r="H1248" s="6">
        <f t="shared" si="48"/>
        <v>-24000</v>
      </c>
      <c r="I1248" s="24">
        <f t="shared" si="47"/>
        <v>3.6363636363636362</v>
      </c>
      <c r="K1248" s="2">
        <v>550</v>
      </c>
    </row>
    <row r="1249" spans="2:11" ht="12.75">
      <c r="B1249" s="171">
        <v>2000</v>
      </c>
      <c r="C1249" s="51" t="s">
        <v>49</v>
      </c>
      <c r="D1249" s="51" t="s">
        <v>484</v>
      </c>
      <c r="E1249" s="51" t="s">
        <v>50</v>
      </c>
      <c r="F1249" s="55" t="s">
        <v>776</v>
      </c>
      <c r="G1249" s="55" t="s">
        <v>248</v>
      </c>
      <c r="H1249" s="6">
        <f t="shared" si="48"/>
        <v>-26000</v>
      </c>
      <c r="I1249" s="24">
        <f t="shared" si="47"/>
        <v>3.6363636363636362</v>
      </c>
      <c r="K1249" s="2">
        <v>550</v>
      </c>
    </row>
    <row r="1250" spans="2:11" ht="12.75">
      <c r="B1250" s="171">
        <v>2000</v>
      </c>
      <c r="C1250" s="51" t="s">
        <v>49</v>
      </c>
      <c r="D1250" s="51" t="s">
        <v>484</v>
      </c>
      <c r="E1250" s="51" t="s">
        <v>50</v>
      </c>
      <c r="F1250" s="55" t="s">
        <v>776</v>
      </c>
      <c r="G1250" s="55" t="s">
        <v>234</v>
      </c>
      <c r="H1250" s="6">
        <f t="shared" si="48"/>
        <v>-28000</v>
      </c>
      <c r="I1250" s="24">
        <f t="shared" si="47"/>
        <v>3.6363636363636362</v>
      </c>
      <c r="K1250" s="2">
        <v>550</v>
      </c>
    </row>
    <row r="1251" spans="2:11" ht="12.75">
      <c r="B1251" s="171">
        <v>3000</v>
      </c>
      <c r="C1251" s="51" t="s">
        <v>49</v>
      </c>
      <c r="D1251" s="51" t="s">
        <v>484</v>
      </c>
      <c r="E1251" s="51" t="s">
        <v>50</v>
      </c>
      <c r="F1251" s="55" t="s">
        <v>776</v>
      </c>
      <c r="G1251" s="55" t="s">
        <v>236</v>
      </c>
      <c r="H1251" s="6">
        <f t="shared" si="48"/>
        <v>-31000</v>
      </c>
      <c r="I1251" s="24">
        <f t="shared" si="47"/>
        <v>5.454545454545454</v>
      </c>
      <c r="K1251" s="2">
        <v>550</v>
      </c>
    </row>
    <row r="1252" spans="2:11" ht="12.75">
      <c r="B1252" s="171">
        <v>2000</v>
      </c>
      <c r="C1252" s="51" t="s">
        <v>49</v>
      </c>
      <c r="D1252" s="51" t="s">
        <v>484</v>
      </c>
      <c r="E1252" s="51" t="s">
        <v>50</v>
      </c>
      <c r="F1252" s="55" t="s">
        <v>776</v>
      </c>
      <c r="G1252" s="55" t="s">
        <v>238</v>
      </c>
      <c r="H1252" s="6">
        <f t="shared" si="48"/>
        <v>-33000</v>
      </c>
      <c r="I1252" s="24">
        <f t="shared" si="47"/>
        <v>3.6363636363636362</v>
      </c>
      <c r="K1252" s="2">
        <v>550</v>
      </c>
    </row>
    <row r="1253" spans="2:11" ht="12.75">
      <c r="B1253" s="171">
        <v>2000</v>
      </c>
      <c r="C1253" s="51" t="s">
        <v>49</v>
      </c>
      <c r="D1253" s="51" t="s">
        <v>484</v>
      </c>
      <c r="E1253" s="51" t="s">
        <v>50</v>
      </c>
      <c r="F1253" s="55" t="s">
        <v>776</v>
      </c>
      <c r="G1253" s="55" t="s">
        <v>242</v>
      </c>
      <c r="H1253" s="6">
        <f t="shared" si="48"/>
        <v>-35000</v>
      </c>
      <c r="I1253" s="24">
        <f t="shared" si="47"/>
        <v>3.6363636363636362</v>
      </c>
      <c r="K1253" s="2">
        <v>550</v>
      </c>
    </row>
    <row r="1254" spans="2:11" ht="12.75">
      <c r="B1254" s="171">
        <v>2000</v>
      </c>
      <c r="C1254" s="87" t="s">
        <v>49</v>
      </c>
      <c r="D1254" s="51" t="s">
        <v>484</v>
      </c>
      <c r="E1254" s="51" t="s">
        <v>50</v>
      </c>
      <c r="F1254" s="55" t="s">
        <v>776</v>
      </c>
      <c r="G1254" s="55" t="s">
        <v>251</v>
      </c>
      <c r="H1254" s="6">
        <f t="shared" si="48"/>
        <v>-37000</v>
      </c>
      <c r="I1254" s="24">
        <f t="shared" si="47"/>
        <v>3.6363636363636362</v>
      </c>
      <c r="K1254" s="2">
        <v>550</v>
      </c>
    </row>
    <row r="1255" spans="2:11" ht="12.75">
      <c r="B1255" s="171">
        <v>2000</v>
      </c>
      <c r="C1255" s="51" t="s">
        <v>49</v>
      </c>
      <c r="D1255" s="51" t="s">
        <v>484</v>
      </c>
      <c r="E1255" s="51" t="s">
        <v>50</v>
      </c>
      <c r="F1255" s="55" t="s">
        <v>776</v>
      </c>
      <c r="G1255" s="55" t="s">
        <v>246</v>
      </c>
      <c r="H1255" s="6">
        <f t="shared" si="48"/>
        <v>-39000</v>
      </c>
      <c r="I1255" s="24">
        <f t="shared" si="47"/>
        <v>3.6363636363636362</v>
      </c>
      <c r="K1255" s="2">
        <v>550</v>
      </c>
    </row>
    <row r="1256" spans="2:11" ht="12.75">
      <c r="B1256" s="171">
        <v>2000</v>
      </c>
      <c r="C1256" s="51" t="s">
        <v>49</v>
      </c>
      <c r="D1256" s="51" t="s">
        <v>484</v>
      </c>
      <c r="E1256" s="51" t="s">
        <v>50</v>
      </c>
      <c r="F1256" s="55" t="s">
        <v>776</v>
      </c>
      <c r="G1256" s="55" t="s">
        <v>124</v>
      </c>
      <c r="H1256" s="6">
        <f t="shared" si="48"/>
        <v>-41000</v>
      </c>
      <c r="I1256" s="24">
        <f t="shared" si="47"/>
        <v>3.6363636363636362</v>
      </c>
      <c r="K1256" s="2">
        <v>550</v>
      </c>
    </row>
    <row r="1257" spans="2:11" ht="12.75">
      <c r="B1257" s="171">
        <v>2000</v>
      </c>
      <c r="C1257" s="51" t="s">
        <v>49</v>
      </c>
      <c r="D1257" s="51" t="s">
        <v>484</v>
      </c>
      <c r="E1257" s="51" t="s">
        <v>50</v>
      </c>
      <c r="F1257" s="55" t="s">
        <v>776</v>
      </c>
      <c r="G1257" s="55" t="s">
        <v>129</v>
      </c>
      <c r="H1257" s="6">
        <f t="shared" si="48"/>
        <v>-43000</v>
      </c>
      <c r="I1257" s="24">
        <f t="shared" si="47"/>
        <v>3.6363636363636362</v>
      </c>
      <c r="K1257" s="2">
        <v>550</v>
      </c>
    </row>
    <row r="1258" spans="2:11" ht="12.75">
      <c r="B1258" s="171">
        <v>2000</v>
      </c>
      <c r="C1258" s="51" t="s">
        <v>506</v>
      </c>
      <c r="D1258" s="51" t="s">
        <v>484</v>
      </c>
      <c r="E1258" s="51" t="s">
        <v>50</v>
      </c>
      <c r="F1258" s="55" t="s">
        <v>776</v>
      </c>
      <c r="G1258" s="55" t="s">
        <v>151</v>
      </c>
      <c r="H1258" s="6">
        <f t="shared" si="48"/>
        <v>-45000</v>
      </c>
      <c r="I1258" s="24">
        <f t="shared" si="47"/>
        <v>3.6363636363636362</v>
      </c>
      <c r="K1258" s="2">
        <v>550</v>
      </c>
    </row>
    <row r="1259" spans="2:11" ht="12.75">
      <c r="B1259" s="255">
        <v>2500</v>
      </c>
      <c r="C1259" s="89" t="s">
        <v>49</v>
      </c>
      <c r="D1259" s="89" t="s">
        <v>484</v>
      </c>
      <c r="E1259" s="89" t="s">
        <v>50</v>
      </c>
      <c r="F1259" s="66" t="s">
        <v>507</v>
      </c>
      <c r="G1259" s="90" t="s">
        <v>95</v>
      </c>
      <c r="H1259" s="6">
        <f t="shared" si="48"/>
        <v>-47500</v>
      </c>
      <c r="I1259" s="24">
        <f t="shared" si="47"/>
        <v>4.545454545454546</v>
      </c>
      <c r="K1259" s="2">
        <v>550</v>
      </c>
    </row>
    <row r="1260" spans="2:11" ht="12.75">
      <c r="B1260" s="171">
        <v>1000</v>
      </c>
      <c r="C1260" s="47" t="s">
        <v>49</v>
      </c>
      <c r="D1260" s="47" t="s">
        <v>484</v>
      </c>
      <c r="E1260" s="47" t="s">
        <v>50</v>
      </c>
      <c r="F1260" s="46" t="s">
        <v>507</v>
      </c>
      <c r="G1260" s="46" t="s">
        <v>35</v>
      </c>
      <c r="H1260" s="6">
        <f t="shared" si="48"/>
        <v>-48500</v>
      </c>
      <c r="I1260" s="24">
        <f t="shared" si="47"/>
        <v>1.8181818181818181</v>
      </c>
      <c r="K1260" s="2">
        <v>550</v>
      </c>
    </row>
    <row r="1261" spans="2:11" ht="12.75">
      <c r="B1261" s="252">
        <v>1000</v>
      </c>
      <c r="C1261" s="47" t="s">
        <v>49</v>
      </c>
      <c r="D1261" s="47" t="s">
        <v>484</v>
      </c>
      <c r="E1261" s="47" t="s">
        <v>50</v>
      </c>
      <c r="F1261" s="46" t="s">
        <v>507</v>
      </c>
      <c r="G1261" s="46" t="s">
        <v>55</v>
      </c>
      <c r="H1261" s="6">
        <f t="shared" si="48"/>
        <v>-49500</v>
      </c>
      <c r="I1261" s="24">
        <f t="shared" si="47"/>
        <v>1.8181818181818181</v>
      </c>
      <c r="K1261" s="2">
        <v>550</v>
      </c>
    </row>
    <row r="1262" spans="2:11" ht="12.75">
      <c r="B1262" s="252">
        <v>500</v>
      </c>
      <c r="C1262" s="47" t="s">
        <v>49</v>
      </c>
      <c r="D1262" s="47" t="s">
        <v>484</v>
      </c>
      <c r="E1262" s="47" t="s">
        <v>50</v>
      </c>
      <c r="F1262" s="46" t="s">
        <v>507</v>
      </c>
      <c r="G1262" s="46" t="s">
        <v>41</v>
      </c>
      <c r="H1262" s="6">
        <f t="shared" si="48"/>
        <v>-50000</v>
      </c>
      <c r="I1262" s="24">
        <f t="shared" si="47"/>
        <v>0.9090909090909091</v>
      </c>
      <c r="K1262" s="2">
        <v>550</v>
      </c>
    </row>
    <row r="1263" spans="2:11" ht="12.75">
      <c r="B1263" s="252">
        <v>1800</v>
      </c>
      <c r="C1263" s="47" t="s">
        <v>49</v>
      </c>
      <c r="D1263" s="47" t="s">
        <v>484</v>
      </c>
      <c r="E1263" s="47" t="s">
        <v>50</v>
      </c>
      <c r="F1263" s="46" t="s">
        <v>507</v>
      </c>
      <c r="G1263" s="46" t="s">
        <v>37</v>
      </c>
      <c r="H1263" s="6">
        <f t="shared" si="48"/>
        <v>-51800</v>
      </c>
      <c r="I1263" s="24">
        <f t="shared" si="47"/>
        <v>3.272727272727273</v>
      </c>
      <c r="K1263" s="2">
        <v>550</v>
      </c>
    </row>
    <row r="1264" spans="2:11" ht="12.75">
      <c r="B1264" s="252">
        <v>1300</v>
      </c>
      <c r="C1264" s="47" t="s">
        <v>49</v>
      </c>
      <c r="D1264" s="47" t="s">
        <v>484</v>
      </c>
      <c r="E1264" s="47" t="s">
        <v>50</v>
      </c>
      <c r="F1264" s="46" t="s">
        <v>507</v>
      </c>
      <c r="G1264" s="46" t="s">
        <v>39</v>
      </c>
      <c r="H1264" s="6">
        <f t="shared" si="48"/>
        <v>-53100</v>
      </c>
      <c r="I1264" s="24">
        <f t="shared" si="47"/>
        <v>2.3636363636363638</v>
      </c>
      <c r="K1264" s="2">
        <v>550</v>
      </c>
    </row>
    <row r="1265" spans="2:11" ht="12.75">
      <c r="B1265" s="252">
        <v>1500</v>
      </c>
      <c r="C1265" s="47" t="s">
        <v>49</v>
      </c>
      <c r="D1265" s="47" t="s">
        <v>484</v>
      </c>
      <c r="E1265" s="47" t="s">
        <v>50</v>
      </c>
      <c r="F1265" s="46" t="s">
        <v>508</v>
      </c>
      <c r="G1265" s="46" t="s">
        <v>71</v>
      </c>
      <c r="H1265" s="6">
        <f t="shared" si="48"/>
        <v>-54600</v>
      </c>
      <c r="I1265" s="24">
        <f t="shared" si="47"/>
        <v>2.727272727272727</v>
      </c>
      <c r="K1265" s="2">
        <v>550</v>
      </c>
    </row>
    <row r="1266" spans="2:11" ht="12.75">
      <c r="B1266" s="252">
        <v>2100</v>
      </c>
      <c r="C1266" s="47" t="s">
        <v>49</v>
      </c>
      <c r="D1266" s="47" t="s">
        <v>484</v>
      </c>
      <c r="E1266" s="47" t="s">
        <v>50</v>
      </c>
      <c r="F1266" s="46" t="s">
        <v>507</v>
      </c>
      <c r="G1266" s="46" t="s">
        <v>73</v>
      </c>
      <c r="H1266" s="6">
        <f t="shared" si="48"/>
        <v>-56700</v>
      </c>
      <c r="I1266" s="24">
        <f t="shared" si="47"/>
        <v>3.8181818181818183</v>
      </c>
      <c r="K1266" s="2">
        <v>550</v>
      </c>
    </row>
    <row r="1267" spans="2:11" ht="12.75">
      <c r="B1267" s="252">
        <v>2000</v>
      </c>
      <c r="C1267" s="47" t="s">
        <v>49</v>
      </c>
      <c r="D1267" s="47" t="s">
        <v>484</v>
      </c>
      <c r="E1267" s="47" t="s">
        <v>50</v>
      </c>
      <c r="F1267" s="46" t="s">
        <v>507</v>
      </c>
      <c r="G1267" s="46" t="s">
        <v>73</v>
      </c>
      <c r="H1267" s="6">
        <f t="shared" si="48"/>
        <v>-58700</v>
      </c>
      <c r="I1267" s="24">
        <f t="shared" si="47"/>
        <v>3.6363636363636362</v>
      </c>
      <c r="K1267" s="2">
        <v>550</v>
      </c>
    </row>
    <row r="1268" spans="2:11" ht="12.75">
      <c r="B1268" s="252">
        <v>2800</v>
      </c>
      <c r="C1268" s="47" t="s">
        <v>49</v>
      </c>
      <c r="D1268" s="47" t="s">
        <v>484</v>
      </c>
      <c r="E1268" s="47" t="s">
        <v>50</v>
      </c>
      <c r="F1268" s="46" t="s">
        <v>507</v>
      </c>
      <c r="G1268" s="46" t="s">
        <v>79</v>
      </c>
      <c r="H1268" s="6">
        <f t="shared" si="48"/>
        <v>-61500</v>
      </c>
      <c r="I1268" s="24">
        <f t="shared" si="47"/>
        <v>5.090909090909091</v>
      </c>
      <c r="K1268" s="2">
        <v>550</v>
      </c>
    </row>
    <row r="1269" spans="2:11" ht="12.75">
      <c r="B1269" s="252">
        <v>400</v>
      </c>
      <c r="C1269" s="47" t="s">
        <v>49</v>
      </c>
      <c r="D1269" s="47" t="s">
        <v>484</v>
      </c>
      <c r="E1269" s="47" t="s">
        <v>50</v>
      </c>
      <c r="F1269" s="46" t="s">
        <v>507</v>
      </c>
      <c r="G1269" s="46" t="s">
        <v>76</v>
      </c>
      <c r="H1269" s="6">
        <f t="shared" si="48"/>
        <v>-61900</v>
      </c>
      <c r="I1269" s="24">
        <f t="shared" si="47"/>
        <v>0.7272727272727273</v>
      </c>
      <c r="K1269" s="2">
        <v>550</v>
      </c>
    </row>
    <row r="1270" spans="2:11" ht="12.75">
      <c r="B1270" s="252">
        <v>1800</v>
      </c>
      <c r="C1270" s="47" t="s">
        <v>49</v>
      </c>
      <c r="D1270" s="47" t="s">
        <v>484</v>
      </c>
      <c r="E1270" s="47" t="s">
        <v>50</v>
      </c>
      <c r="F1270" s="46" t="s">
        <v>507</v>
      </c>
      <c r="G1270" s="46" t="s">
        <v>85</v>
      </c>
      <c r="H1270" s="6">
        <f t="shared" si="48"/>
        <v>-63700</v>
      </c>
      <c r="I1270" s="24">
        <f t="shared" si="47"/>
        <v>3.272727272727273</v>
      </c>
      <c r="K1270" s="2">
        <v>550</v>
      </c>
    </row>
    <row r="1271" spans="2:11" ht="12.75">
      <c r="B1271" s="252">
        <v>1800</v>
      </c>
      <c r="C1271" s="47" t="s">
        <v>49</v>
      </c>
      <c r="D1271" s="47" t="s">
        <v>484</v>
      </c>
      <c r="E1271" s="47" t="s">
        <v>50</v>
      </c>
      <c r="F1271" s="46" t="s">
        <v>507</v>
      </c>
      <c r="G1271" s="46" t="s">
        <v>244</v>
      </c>
      <c r="H1271" s="6">
        <f t="shared" si="48"/>
        <v>-65500</v>
      </c>
      <c r="I1271" s="24">
        <f t="shared" si="47"/>
        <v>3.272727272727273</v>
      </c>
      <c r="K1271" s="2">
        <v>550</v>
      </c>
    </row>
    <row r="1272" spans="2:11" ht="12.75">
      <c r="B1272" s="252">
        <v>2000</v>
      </c>
      <c r="C1272" s="47" t="s">
        <v>49</v>
      </c>
      <c r="D1272" s="47" t="s">
        <v>484</v>
      </c>
      <c r="E1272" s="47" t="s">
        <v>50</v>
      </c>
      <c r="F1272" s="46" t="s">
        <v>507</v>
      </c>
      <c r="G1272" s="46" t="s">
        <v>248</v>
      </c>
      <c r="H1272" s="6">
        <f t="shared" si="48"/>
        <v>-67500</v>
      </c>
      <c r="I1272" s="24">
        <f t="shared" si="47"/>
        <v>3.6363636363636362</v>
      </c>
      <c r="K1272" s="2">
        <v>550</v>
      </c>
    </row>
    <row r="1273" spans="2:11" ht="12.75">
      <c r="B1273" s="252">
        <v>1900</v>
      </c>
      <c r="C1273" s="47" t="s">
        <v>49</v>
      </c>
      <c r="D1273" s="47" t="s">
        <v>484</v>
      </c>
      <c r="E1273" s="47" t="s">
        <v>50</v>
      </c>
      <c r="F1273" s="46" t="s">
        <v>507</v>
      </c>
      <c r="G1273" s="46" t="s">
        <v>234</v>
      </c>
      <c r="H1273" s="6">
        <f t="shared" si="48"/>
        <v>-69400</v>
      </c>
      <c r="I1273" s="24">
        <f t="shared" si="47"/>
        <v>3.4545454545454546</v>
      </c>
      <c r="K1273" s="2">
        <v>550</v>
      </c>
    </row>
    <row r="1274" spans="2:11" ht="12.75">
      <c r="B1274" s="252">
        <v>1500</v>
      </c>
      <c r="C1274" s="47" t="s">
        <v>49</v>
      </c>
      <c r="D1274" s="47" t="s">
        <v>484</v>
      </c>
      <c r="E1274" s="47" t="s">
        <v>50</v>
      </c>
      <c r="F1274" s="46" t="s">
        <v>507</v>
      </c>
      <c r="G1274" s="46" t="s">
        <v>236</v>
      </c>
      <c r="H1274" s="6">
        <f t="shared" si="48"/>
        <v>-70900</v>
      </c>
      <c r="I1274" s="24">
        <f t="shared" si="47"/>
        <v>2.727272727272727</v>
      </c>
      <c r="K1274" s="2">
        <v>550</v>
      </c>
    </row>
    <row r="1275" spans="2:11" ht="12.75">
      <c r="B1275" s="252">
        <v>500</v>
      </c>
      <c r="C1275" s="47" t="s">
        <v>49</v>
      </c>
      <c r="D1275" s="47" t="s">
        <v>484</v>
      </c>
      <c r="E1275" s="47" t="s">
        <v>50</v>
      </c>
      <c r="F1275" s="46" t="s">
        <v>507</v>
      </c>
      <c r="G1275" s="46" t="s">
        <v>238</v>
      </c>
      <c r="H1275" s="6">
        <f t="shared" si="48"/>
        <v>-71400</v>
      </c>
      <c r="I1275" s="24">
        <f t="shared" si="47"/>
        <v>0.9090909090909091</v>
      </c>
      <c r="K1275" s="2">
        <v>550</v>
      </c>
    </row>
    <row r="1276" spans="2:11" ht="12.75">
      <c r="B1276" s="252">
        <v>2000</v>
      </c>
      <c r="C1276" s="47" t="s">
        <v>49</v>
      </c>
      <c r="D1276" s="47" t="s">
        <v>484</v>
      </c>
      <c r="E1276" s="47" t="s">
        <v>50</v>
      </c>
      <c r="F1276" s="46" t="s">
        <v>507</v>
      </c>
      <c r="G1276" s="46" t="s">
        <v>242</v>
      </c>
      <c r="H1276" s="6">
        <f t="shared" si="48"/>
        <v>-73400</v>
      </c>
      <c r="I1276" s="24">
        <f t="shared" si="47"/>
        <v>3.6363636363636362</v>
      </c>
      <c r="K1276" s="2">
        <v>550</v>
      </c>
    </row>
    <row r="1277" spans="2:11" ht="12.75">
      <c r="B1277" s="171">
        <v>1500</v>
      </c>
      <c r="C1277" s="47" t="s">
        <v>49</v>
      </c>
      <c r="D1277" s="47" t="s">
        <v>484</v>
      </c>
      <c r="E1277" s="47" t="s">
        <v>50</v>
      </c>
      <c r="F1277" s="46" t="s">
        <v>507</v>
      </c>
      <c r="G1277" s="46" t="s">
        <v>251</v>
      </c>
      <c r="H1277" s="6">
        <f t="shared" si="48"/>
        <v>-74900</v>
      </c>
      <c r="I1277" s="24">
        <f t="shared" si="47"/>
        <v>2.727272727272727</v>
      </c>
      <c r="K1277" s="2">
        <v>550</v>
      </c>
    </row>
    <row r="1278" spans="2:11" ht="12.75">
      <c r="B1278" s="171">
        <v>2000</v>
      </c>
      <c r="C1278" s="47" t="s">
        <v>49</v>
      </c>
      <c r="D1278" s="47" t="s">
        <v>484</v>
      </c>
      <c r="E1278" s="47" t="s">
        <v>50</v>
      </c>
      <c r="F1278" s="46" t="s">
        <v>507</v>
      </c>
      <c r="G1278" s="46" t="s">
        <v>246</v>
      </c>
      <c r="H1278" s="6">
        <f t="shared" si="48"/>
        <v>-76900</v>
      </c>
      <c r="I1278" s="24">
        <f t="shared" si="47"/>
        <v>3.6363636363636362</v>
      </c>
      <c r="K1278" s="2">
        <v>550</v>
      </c>
    </row>
    <row r="1279" spans="2:11" ht="12.75">
      <c r="B1279" s="171">
        <v>2000</v>
      </c>
      <c r="C1279" s="14" t="s">
        <v>49</v>
      </c>
      <c r="D1279" s="14" t="s">
        <v>484</v>
      </c>
      <c r="E1279" s="14" t="s">
        <v>50</v>
      </c>
      <c r="F1279" s="49" t="s">
        <v>507</v>
      </c>
      <c r="G1279" s="49" t="s">
        <v>124</v>
      </c>
      <c r="H1279" s="6">
        <f t="shared" si="48"/>
        <v>-78900</v>
      </c>
      <c r="I1279" s="24">
        <f t="shared" si="47"/>
        <v>3.6363636363636362</v>
      </c>
      <c r="K1279" s="2">
        <v>550</v>
      </c>
    </row>
    <row r="1280" spans="2:11" ht="12.75">
      <c r="B1280" s="171">
        <v>1500</v>
      </c>
      <c r="C1280" s="14" t="s">
        <v>49</v>
      </c>
      <c r="D1280" s="14" t="s">
        <v>484</v>
      </c>
      <c r="E1280" s="14" t="s">
        <v>50</v>
      </c>
      <c r="F1280" s="49" t="s">
        <v>507</v>
      </c>
      <c r="G1280" s="49" t="s">
        <v>138</v>
      </c>
      <c r="H1280" s="6">
        <f t="shared" si="48"/>
        <v>-80400</v>
      </c>
      <c r="I1280" s="24">
        <f t="shared" si="47"/>
        <v>2.727272727272727</v>
      </c>
      <c r="K1280" s="2">
        <v>550</v>
      </c>
    </row>
    <row r="1281" spans="2:11" ht="12.75">
      <c r="B1281" s="171">
        <v>1800</v>
      </c>
      <c r="C1281" s="14" t="s">
        <v>49</v>
      </c>
      <c r="D1281" s="14" t="s">
        <v>484</v>
      </c>
      <c r="E1281" s="14" t="s">
        <v>50</v>
      </c>
      <c r="F1281" s="49" t="s">
        <v>507</v>
      </c>
      <c r="G1281" s="49" t="s">
        <v>129</v>
      </c>
      <c r="H1281" s="6">
        <f t="shared" si="48"/>
        <v>-82200</v>
      </c>
      <c r="I1281" s="24">
        <f t="shared" si="47"/>
        <v>3.272727272727273</v>
      </c>
      <c r="K1281" s="2">
        <v>550</v>
      </c>
    </row>
    <row r="1282" spans="2:11" ht="12.75">
      <c r="B1282" s="252">
        <v>1500</v>
      </c>
      <c r="C1282" s="14" t="s">
        <v>49</v>
      </c>
      <c r="D1282" s="14" t="s">
        <v>484</v>
      </c>
      <c r="E1282" s="14" t="s">
        <v>50</v>
      </c>
      <c r="F1282" s="49" t="s">
        <v>507</v>
      </c>
      <c r="G1282" s="49" t="s">
        <v>151</v>
      </c>
      <c r="H1282" s="6">
        <f t="shared" si="48"/>
        <v>-83700</v>
      </c>
      <c r="I1282" s="24">
        <f aca="true" t="shared" si="49" ref="I1282:I1349">+B1282/K1282</f>
        <v>2.727272727272727</v>
      </c>
      <c r="K1282" s="2">
        <v>550</v>
      </c>
    </row>
    <row r="1283" spans="2:11" ht="12.75">
      <c r="B1283" s="86">
        <v>900</v>
      </c>
      <c r="C1283" s="1" t="s">
        <v>49</v>
      </c>
      <c r="D1283" s="1" t="s">
        <v>484</v>
      </c>
      <c r="E1283" s="1" t="s">
        <v>50</v>
      </c>
      <c r="F1283" s="29" t="s">
        <v>505</v>
      </c>
      <c r="G1283" s="29" t="s">
        <v>35</v>
      </c>
      <c r="H1283" s="6">
        <f aca="true" t="shared" si="50" ref="H1283:H1352">H1282-B1283</f>
        <v>-84600</v>
      </c>
      <c r="I1283" s="24">
        <f t="shared" si="49"/>
        <v>1.6363636363636365</v>
      </c>
      <c r="K1283" s="2">
        <v>550</v>
      </c>
    </row>
    <row r="1284" spans="1:11" s="44" customFormat="1" ht="12.75">
      <c r="A1284" s="13"/>
      <c r="B1284" s="94">
        <f>SUM(B1237:B1283)</f>
        <v>84600</v>
      </c>
      <c r="C1284" s="13"/>
      <c r="D1284" s="13"/>
      <c r="E1284" s="13" t="s">
        <v>50</v>
      </c>
      <c r="F1284" s="20"/>
      <c r="G1284" s="20"/>
      <c r="H1284" s="40">
        <v>0</v>
      </c>
      <c r="I1284" s="43">
        <f t="shared" si="49"/>
        <v>153.8181818181818</v>
      </c>
      <c r="K1284" s="2">
        <v>550</v>
      </c>
    </row>
    <row r="1285" spans="1:11" s="17" customFormat="1" ht="12.75">
      <c r="A1285" s="14"/>
      <c r="B1285" s="171"/>
      <c r="C1285" s="14"/>
      <c r="D1285" s="14"/>
      <c r="E1285" s="14"/>
      <c r="F1285" s="49"/>
      <c r="G1285" s="49"/>
      <c r="H1285" s="6">
        <f t="shared" si="50"/>
        <v>0</v>
      </c>
      <c r="I1285" s="24">
        <f t="shared" si="49"/>
        <v>0</v>
      </c>
      <c r="K1285" s="2">
        <v>550</v>
      </c>
    </row>
    <row r="1286" spans="1:11" s="17" customFormat="1" ht="12.75">
      <c r="A1286" s="14"/>
      <c r="B1286" s="171"/>
      <c r="C1286" s="14"/>
      <c r="D1286" s="14"/>
      <c r="E1286" s="14"/>
      <c r="F1286" s="49"/>
      <c r="G1286" s="49"/>
      <c r="H1286" s="6">
        <f t="shared" si="50"/>
        <v>0</v>
      </c>
      <c r="I1286" s="24">
        <f t="shared" si="49"/>
        <v>0</v>
      </c>
      <c r="K1286" s="2">
        <v>550</v>
      </c>
    </row>
    <row r="1287" spans="2:11" ht="12.75">
      <c r="B1287" s="86"/>
      <c r="H1287" s="6">
        <f t="shared" si="50"/>
        <v>0</v>
      </c>
      <c r="I1287" s="24">
        <f t="shared" si="49"/>
        <v>0</v>
      </c>
      <c r="K1287" s="2">
        <v>550</v>
      </c>
    </row>
    <row r="1288" spans="2:11" ht="12.75">
      <c r="B1288" s="86">
        <v>5000</v>
      </c>
      <c r="C1288" s="1" t="s">
        <v>52</v>
      </c>
      <c r="D1288" s="1" t="s">
        <v>484</v>
      </c>
      <c r="E1288" s="1" t="s">
        <v>43</v>
      </c>
      <c r="F1288" s="29" t="s">
        <v>790</v>
      </c>
      <c r="G1288" s="29" t="s">
        <v>35</v>
      </c>
      <c r="H1288" s="6">
        <f t="shared" si="50"/>
        <v>-5000</v>
      </c>
      <c r="I1288" s="24">
        <f t="shared" si="49"/>
        <v>9.090909090909092</v>
      </c>
      <c r="K1288" s="2">
        <v>550</v>
      </c>
    </row>
    <row r="1289" spans="1:11" s="44" customFormat="1" ht="12.75">
      <c r="A1289" s="13"/>
      <c r="B1289" s="94">
        <v>5000</v>
      </c>
      <c r="C1289" s="13" t="s">
        <v>52</v>
      </c>
      <c r="D1289" s="13"/>
      <c r="E1289" s="13"/>
      <c r="F1289" s="20"/>
      <c r="G1289" s="20"/>
      <c r="H1289" s="40"/>
      <c r="I1289" s="43">
        <f t="shared" si="49"/>
        <v>9.090909090909092</v>
      </c>
      <c r="K1289" s="2">
        <v>550</v>
      </c>
    </row>
    <row r="1290" spans="2:11" ht="12.75">
      <c r="B1290" s="86"/>
      <c r="I1290" s="24">
        <f t="shared" si="49"/>
        <v>0</v>
      </c>
      <c r="K1290" s="2">
        <v>550</v>
      </c>
    </row>
    <row r="1291" spans="2:11" ht="12.75">
      <c r="B1291" s="86"/>
      <c r="I1291" s="24">
        <f t="shared" si="49"/>
        <v>0</v>
      </c>
      <c r="K1291" s="2">
        <v>550</v>
      </c>
    </row>
    <row r="1292" spans="2:11" ht="12.75">
      <c r="B1292" s="252">
        <v>2000</v>
      </c>
      <c r="C1292" s="14" t="s">
        <v>57</v>
      </c>
      <c r="D1292" s="14" t="s">
        <v>484</v>
      </c>
      <c r="E1292" s="14" t="s">
        <v>43</v>
      </c>
      <c r="F1292" s="49" t="s">
        <v>507</v>
      </c>
      <c r="G1292" s="49" t="s">
        <v>95</v>
      </c>
      <c r="H1292" s="6">
        <f t="shared" si="50"/>
        <v>-2000</v>
      </c>
      <c r="I1292" s="24">
        <f t="shared" si="49"/>
        <v>3.6363636363636362</v>
      </c>
      <c r="K1292" s="2">
        <v>550</v>
      </c>
    </row>
    <row r="1293" spans="2:11" ht="12.75">
      <c r="B1293" s="171">
        <v>2000</v>
      </c>
      <c r="C1293" s="47" t="s">
        <v>57</v>
      </c>
      <c r="D1293" s="47" t="s">
        <v>484</v>
      </c>
      <c r="E1293" s="47" t="s">
        <v>43</v>
      </c>
      <c r="F1293" s="46" t="s">
        <v>507</v>
      </c>
      <c r="G1293" s="46" t="s">
        <v>246</v>
      </c>
      <c r="H1293" s="6">
        <f t="shared" si="50"/>
        <v>-4000</v>
      </c>
      <c r="I1293" s="24">
        <f t="shared" si="49"/>
        <v>3.6363636363636362</v>
      </c>
      <c r="K1293" s="2">
        <v>550</v>
      </c>
    </row>
    <row r="1294" spans="2:11" ht="12.75">
      <c r="B1294" s="171">
        <v>2000</v>
      </c>
      <c r="C1294" s="47" t="s">
        <v>57</v>
      </c>
      <c r="D1294" s="47" t="s">
        <v>484</v>
      </c>
      <c r="E1294" s="47" t="s">
        <v>43</v>
      </c>
      <c r="F1294" s="46" t="s">
        <v>507</v>
      </c>
      <c r="G1294" s="46" t="s">
        <v>124</v>
      </c>
      <c r="H1294" s="6">
        <f t="shared" si="50"/>
        <v>-6000</v>
      </c>
      <c r="I1294" s="24">
        <f t="shared" si="49"/>
        <v>3.6363636363636362</v>
      </c>
      <c r="K1294" s="2">
        <v>550</v>
      </c>
    </row>
    <row r="1295" spans="2:11" ht="12.75">
      <c r="B1295" s="171">
        <v>2000</v>
      </c>
      <c r="C1295" s="51" t="s">
        <v>57</v>
      </c>
      <c r="D1295" s="51" t="s">
        <v>484</v>
      </c>
      <c r="E1295" s="51" t="s">
        <v>43</v>
      </c>
      <c r="F1295" s="55" t="s">
        <v>776</v>
      </c>
      <c r="G1295" s="55" t="s">
        <v>236</v>
      </c>
      <c r="H1295" s="6">
        <f t="shared" si="50"/>
        <v>-8000</v>
      </c>
      <c r="I1295" s="24">
        <f t="shared" si="49"/>
        <v>3.6363636363636362</v>
      </c>
      <c r="K1295" s="2">
        <v>550</v>
      </c>
    </row>
    <row r="1296" spans="2:11" ht="12.75">
      <c r="B1296" s="86">
        <v>2000</v>
      </c>
      <c r="C1296" s="1" t="s">
        <v>57</v>
      </c>
      <c r="D1296" s="1" t="s">
        <v>484</v>
      </c>
      <c r="E1296" s="1" t="s">
        <v>43</v>
      </c>
      <c r="F1296" s="29" t="s">
        <v>505</v>
      </c>
      <c r="G1296" s="29" t="s">
        <v>35</v>
      </c>
      <c r="H1296" s="6">
        <f t="shared" si="50"/>
        <v>-10000</v>
      </c>
      <c r="I1296" s="24">
        <f t="shared" si="49"/>
        <v>3.6363636363636362</v>
      </c>
      <c r="K1296" s="2">
        <v>550</v>
      </c>
    </row>
    <row r="1297" spans="1:11" s="44" customFormat="1" ht="12.75">
      <c r="A1297" s="13"/>
      <c r="B1297" s="94">
        <f>SUM(B1292:B1296)</f>
        <v>10000</v>
      </c>
      <c r="C1297" s="13" t="s">
        <v>57</v>
      </c>
      <c r="D1297" s="13"/>
      <c r="E1297" s="13"/>
      <c r="F1297" s="20"/>
      <c r="G1297" s="20"/>
      <c r="H1297" s="40">
        <v>0</v>
      </c>
      <c r="I1297" s="43">
        <f t="shared" si="49"/>
        <v>18.181818181818183</v>
      </c>
      <c r="K1297" s="2">
        <v>550</v>
      </c>
    </row>
    <row r="1298" spans="2:11" ht="12.75">
      <c r="B1298" s="86"/>
      <c r="H1298" s="6">
        <f t="shared" si="50"/>
        <v>0</v>
      </c>
      <c r="I1298" s="24">
        <f t="shared" si="49"/>
        <v>0</v>
      </c>
      <c r="K1298" s="2">
        <v>550</v>
      </c>
    </row>
    <row r="1299" spans="2:11" ht="12.75">
      <c r="B1299" s="86"/>
      <c r="H1299" s="6">
        <f t="shared" si="50"/>
        <v>0</v>
      </c>
      <c r="I1299" s="24">
        <f t="shared" si="49"/>
        <v>0</v>
      </c>
      <c r="K1299" s="2">
        <v>550</v>
      </c>
    </row>
    <row r="1300" spans="2:11" ht="12.75">
      <c r="B1300" s="86"/>
      <c r="H1300" s="6">
        <f t="shared" si="50"/>
        <v>0</v>
      </c>
      <c r="I1300" s="24">
        <f t="shared" si="49"/>
        <v>0</v>
      </c>
      <c r="K1300" s="2">
        <v>550</v>
      </c>
    </row>
    <row r="1301" spans="2:11" ht="12.75">
      <c r="B1301" s="171">
        <v>15000</v>
      </c>
      <c r="C1301" s="87" t="s">
        <v>511</v>
      </c>
      <c r="D1301" s="51" t="s">
        <v>484</v>
      </c>
      <c r="E1301" s="51" t="s">
        <v>119</v>
      </c>
      <c r="F1301" s="55" t="s">
        <v>776</v>
      </c>
      <c r="G1301" s="55" t="s">
        <v>35</v>
      </c>
      <c r="H1301" s="45">
        <f t="shared" si="50"/>
        <v>-15000</v>
      </c>
      <c r="I1301" s="50">
        <f t="shared" si="49"/>
        <v>27.272727272727273</v>
      </c>
      <c r="K1301" s="2">
        <v>550</v>
      </c>
    </row>
    <row r="1302" spans="2:11" ht="12.75">
      <c r="B1302" s="171">
        <v>15000</v>
      </c>
      <c r="C1302" s="51" t="s">
        <v>791</v>
      </c>
      <c r="D1302" s="51" t="s">
        <v>484</v>
      </c>
      <c r="E1302" s="51" t="s">
        <v>119</v>
      </c>
      <c r="F1302" s="55" t="s">
        <v>776</v>
      </c>
      <c r="G1302" s="55" t="s">
        <v>35</v>
      </c>
      <c r="H1302" s="45">
        <f t="shared" si="50"/>
        <v>-30000</v>
      </c>
      <c r="I1302" s="50">
        <f t="shared" si="49"/>
        <v>27.272727272727273</v>
      </c>
      <c r="K1302" s="2">
        <v>550</v>
      </c>
    </row>
    <row r="1303" spans="2:11" ht="12.75">
      <c r="B1303" s="171">
        <v>15000</v>
      </c>
      <c r="C1303" s="51" t="s">
        <v>792</v>
      </c>
      <c r="D1303" s="51" t="s">
        <v>484</v>
      </c>
      <c r="E1303" s="51" t="s">
        <v>119</v>
      </c>
      <c r="F1303" s="55" t="s">
        <v>776</v>
      </c>
      <c r="G1303" s="55" t="s">
        <v>35</v>
      </c>
      <c r="H1303" s="45">
        <f t="shared" si="50"/>
        <v>-45000</v>
      </c>
      <c r="I1303" s="50">
        <f t="shared" si="49"/>
        <v>27.272727272727273</v>
      </c>
      <c r="K1303" s="2">
        <v>550</v>
      </c>
    </row>
    <row r="1304" spans="2:11" ht="12.75">
      <c r="B1304" s="171">
        <v>15000</v>
      </c>
      <c r="C1304" s="87" t="s">
        <v>511</v>
      </c>
      <c r="D1304" s="51" t="s">
        <v>484</v>
      </c>
      <c r="E1304" s="51" t="s">
        <v>119</v>
      </c>
      <c r="F1304" s="55" t="s">
        <v>776</v>
      </c>
      <c r="G1304" s="55" t="s">
        <v>244</v>
      </c>
      <c r="H1304" s="45">
        <f t="shared" si="50"/>
        <v>-60000</v>
      </c>
      <c r="I1304" s="50">
        <f t="shared" si="49"/>
        <v>27.272727272727273</v>
      </c>
      <c r="K1304" s="2">
        <v>550</v>
      </c>
    </row>
    <row r="1305" spans="2:11" ht="12.75">
      <c r="B1305" s="171">
        <v>15000</v>
      </c>
      <c r="C1305" s="51" t="s">
        <v>793</v>
      </c>
      <c r="D1305" s="51" t="s">
        <v>484</v>
      </c>
      <c r="E1305" s="51" t="s">
        <v>119</v>
      </c>
      <c r="F1305" s="55" t="s">
        <v>776</v>
      </c>
      <c r="G1305" s="55" t="s">
        <v>124</v>
      </c>
      <c r="H1305" s="45">
        <f t="shared" si="50"/>
        <v>-75000</v>
      </c>
      <c r="I1305" s="50">
        <f t="shared" si="49"/>
        <v>27.272727272727273</v>
      </c>
      <c r="K1305" s="2">
        <v>550</v>
      </c>
    </row>
    <row r="1306" spans="2:11" ht="12.75">
      <c r="B1306" s="171">
        <v>15000</v>
      </c>
      <c r="C1306" s="51" t="s">
        <v>791</v>
      </c>
      <c r="D1306" s="51" t="s">
        <v>484</v>
      </c>
      <c r="E1306" s="51" t="s">
        <v>119</v>
      </c>
      <c r="F1306" s="55" t="s">
        <v>776</v>
      </c>
      <c r="G1306" s="55" t="s">
        <v>124</v>
      </c>
      <c r="H1306" s="45">
        <f t="shared" si="50"/>
        <v>-90000</v>
      </c>
      <c r="I1306" s="50">
        <f t="shared" si="49"/>
        <v>27.272727272727273</v>
      </c>
      <c r="K1306" s="2">
        <v>550</v>
      </c>
    </row>
    <row r="1307" spans="2:11" ht="12.75">
      <c r="B1307" s="171">
        <v>30000</v>
      </c>
      <c r="C1307" s="87" t="s">
        <v>515</v>
      </c>
      <c r="D1307" s="51" t="s">
        <v>484</v>
      </c>
      <c r="E1307" s="51" t="s">
        <v>119</v>
      </c>
      <c r="F1307" s="55" t="s">
        <v>794</v>
      </c>
      <c r="G1307" s="55" t="s">
        <v>129</v>
      </c>
      <c r="H1307" s="45">
        <f t="shared" si="50"/>
        <v>-120000</v>
      </c>
      <c r="I1307" s="50">
        <f t="shared" si="49"/>
        <v>54.54545454545455</v>
      </c>
      <c r="K1307" s="2">
        <v>550</v>
      </c>
    </row>
    <row r="1308" spans="2:11" ht="12.75">
      <c r="B1308" s="171">
        <v>20000</v>
      </c>
      <c r="C1308" s="87" t="s">
        <v>795</v>
      </c>
      <c r="D1308" s="51" t="s">
        <v>484</v>
      </c>
      <c r="E1308" s="51" t="s">
        <v>119</v>
      </c>
      <c r="F1308" s="55" t="s">
        <v>796</v>
      </c>
      <c r="G1308" s="55" t="s">
        <v>129</v>
      </c>
      <c r="H1308" s="45">
        <f t="shared" si="50"/>
        <v>-140000</v>
      </c>
      <c r="I1308" s="50">
        <f t="shared" si="49"/>
        <v>36.36363636363637</v>
      </c>
      <c r="K1308" s="2">
        <v>550</v>
      </c>
    </row>
    <row r="1309" spans="2:11" ht="12.75">
      <c r="B1309" s="171">
        <v>20000</v>
      </c>
      <c r="C1309" s="51" t="s">
        <v>797</v>
      </c>
      <c r="D1309" s="51" t="s">
        <v>484</v>
      </c>
      <c r="E1309" s="51" t="s">
        <v>119</v>
      </c>
      <c r="F1309" s="55" t="s">
        <v>798</v>
      </c>
      <c r="G1309" s="55" t="s">
        <v>129</v>
      </c>
      <c r="H1309" s="45">
        <f t="shared" si="50"/>
        <v>-160000</v>
      </c>
      <c r="I1309" s="50">
        <f t="shared" si="49"/>
        <v>36.36363636363637</v>
      </c>
      <c r="K1309" s="2">
        <v>550</v>
      </c>
    </row>
    <row r="1310" spans="2:11" ht="12.75">
      <c r="B1310" s="171">
        <v>20000</v>
      </c>
      <c r="C1310" s="51" t="s">
        <v>799</v>
      </c>
      <c r="D1310" s="51" t="s">
        <v>484</v>
      </c>
      <c r="E1310" s="51" t="s">
        <v>119</v>
      </c>
      <c r="F1310" s="55" t="s">
        <v>800</v>
      </c>
      <c r="G1310" s="55" t="s">
        <v>129</v>
      </c>
      <c r="H1310" s="45">
        <f t="shared" si="50"/>
        <v>-180000</v>
      </c>
      <c r="I1310" s="50">
        <f t="shared" si="49"/>
        <v>36.36363636363637</v>
      </c>
      <c r="K1310" s="2">
        <v>550</v>
      </c>
    </row>
    <row r="1311" spans="2:11" ht="12.75">
      <c r="B1311" s="171">
        <v>30000</v>
      </c>
      <c r="C1311" s="51" t="s">
        <v>516</v>
      </c>
      <c r="D1311" s="51" t="s">
        <v>484</v>
      </c>
      <c r="E1311" s="51" t="s">
        <v>119</v>
      </c>
      <c r="F1311" s="55" t="s">
        <v>801</v>
      </c>
      <c r="G1311" s="55" t="s">
        <v>129</v>
      </c>
      <c r="H1311" s="45">
        <f t="shared" si="50"/>
        <v>-210000</v>
      </c>
      <c r="I1311" s="50">
        <f t="shared" si="49"/>
        <v>54.54545454545455</v>
      </c>
      <c r="K1311" s="2">
        <v>550</v>
      </c>
    </row>
    <row r="1312" spans="2:11" ht="12.75">
      <c r="B1312" s="171">
        <v>1200</v>
      </c>
      <c r="C1312" s="51" t="s">
        <v>802</v>
      </c>
      <c r="D1312" s="51" t="s">
        <v>484</v>
      </c>
      <c r="E1312" s="51" t="s">
        <v>119</v>
      </c>
      <c r="F1312" s="55" t="s">
        <v>776</v>
      </c>
      <c r="G1312" s="55" t="s">
        <v>55</v>
      </c>
      <c r="H1312" s="45">
        <f t="shared" si="50"/>
        <v>-211200</v>
      </c>
      <c r="I1312" s="50">
        <f t="shared" si="49"/>
        <v>2.1818181818181817</v>
      </c>
      <c r="K1312" s="2">
        <v>550</v>
      </c>
    </row>
    <row r="1313" spans="2:11" ht="12.75">
      <c r="B1313" s="171">
        <v>2000</v>
      </c>
      <c r="C1313" s="51" t="s">
        <v>803</v>
      </c>
      <c r="D1313" s="51" t="s">
        <v>484</v>
      </c>
      <c r="E1313" s="51" t="s">
        <v>119</v>
      </c>
      <c r="F1313" s="55" t="s">
        <v>776</v>
      </c>
      <c r="G1313" s="55" t="s">
        <v>55</v>
      </c>
      <c r="H1313" s="6">
        <f t="shared" si="50"/>
        <v>-213200</v>
      </c>
      <c r="I1313" s="24">
        <f t="shared" si="49"/>
        <v>3.6363636363636362</v>
      </c>
      <c r="K1313" s="2">
        <v>550</v>
      </c>
    </row>
    <row r="1314" spans="2:11" ht="12.75">
      <c r="B1314" s="171">
        <v>1200</v>
      </c>
      <c r="C1314" s="51" t="s">
        <v>804</v>
      </c>
      <c r="D1314" s="51" t="s">
        <v>484</v>
      </c>
      <c r="E1314" s="51" t="s">
        <v>119</v>
      </c>
      <c r="F1314" s="55" t="s">
        <v>776</v>
      </c>
      <c r="G1314" s="55" t="s">
        <v>55</v>
      </c>
      <c r="H1314" s="6">
        <f t="shared" si="50"/>
        <v>-214400</v>
      </c>
      <c r="I1314" s="24">
        <f t="shared" si="49"/>
        <v>2.1818181818181817</v>
      </c>
      <c r="K1314" s="2">
        <v>550</v>
      </c>
    </row>
    <row r="1315" spans="2:11" ht="12.75">
      <c r="B1315" s="171">
        <v>3500</v>
      </c>
      <c r="C1315" s="51" t="s">
        <v>805</v>
      </c>
      <c r="D1315" s="51" t="s">
        <v>484</v>
      </c>
      <c r="E1315" s="51" t="s">
        <v>119</v>
      </c>
      <c r="F1315" s="55" t="s">
        <v>776</v>
      </c>
      <c r="G1315" s="55" t="s">
        <v>37</v>
      </c>
      <c r="H1315" s="6">
        <f t="shared" si="50"/>
        <v>-217900</v>
      </c>
      <c r="I1315" s="24">
        <f t="shared" si="49"/>
        <v>6.363636363636363</v>
      </c>
      <c r="K1315" s="2">
        <v>550</v>
      </c>
    </row>
    <row r="1316" spans="2:11" ht="12.75">
      <c r="B1316" s="171">
        <v>2000</v>
      </c>
      <c r="C1316" s="51" t="s">
        <v>514</v>
      </c>
      <c r="D1316" s="51" t="s">
        <v>484</v>
      </c>
      <c r="E1316" s="51" t="s">
        <v>119</v>
      </c>
      <c r="F1316" s="55" t="s">
        <v>776</v>
      </c>
      <c r="G1316" s="55" t="s">
        <v>37</v>
      </c>
      <c r="H1316" s="6">
        <f t="shared" si="50"/>
        <v>-219900</v>
      </c>
      <c r="I1316" s="24">
        <f t="shared" si="49"/>
        <v>3.6363636363636362</v>
      </c>
      <c r="K1316" s="2">
        <v>550</v>
      </c>
    </row>
    <row r="1317" spans="2:11" ht="12.75">
      <c r="B1317" s="171">
        <v>3500</v>
      </c>
      <c r="C1317" s="51" t="s">
        <v>512</v>
      </c>
      <c r="D1317" s="51" t="s">
        <v>484</v>
      </c>
      <c r="E1317" s="51" t="s">
        <v>119</v>
      </c>
      <c r="F1317" s="55" t="s">
        <v>776</v>
      </c>
      <c r="G1317" s="55" t="s">
        <v>37</v>
      </c>
      <c r="H1317" s="6">
        <f t="shared" si="50"/>
        <v>-223400</v>
      </c>
      <c r="I1317" s="24">
        <f t="shared" si="49"/>
        <v>6.363636363636363</v>
      </c>
      <c r="K1317" s="2">
        <v>550</v>
      </c>
    </row>
    <row r="1318" spans="2:11" ht="12.75">
      <c r="B1318" s="171">
        <v>1000</v>
      </c>
      <c r="C1318" s="87" t="s">
        <v>513</v>
      </c>
      <c r="D1318" s="51" t="s">
        <v>484</v>
      </c>
      <c r="E1318" s="51" t="s">
        <v>119</v>
      </c>
      <c r="F1318" s="55" t="s">
        <v>776</v>
      </c>
      <c r="G1318" s="55" t="s">
        <v>39</v>
      </c>
      <c r="H1318" s="6">
        <f t="shared" si="50"/>
        <v>-224400</v>
      </c>
      <c r="I1318" s="24">
        <f t="shared" si="49"/>
        <v>1.8181818181818181</v>
      </c>
      <c r="K1318" s="2">
        <v>550</v>
      </c>
    </row>
    <row r="1319" spans="2:11" ht="12.75">
      <c r="B1319" s="171">
        <v>2000</v>
      </c>
      <c r="C1319" s="51" t="s">
        <v>803</v>
      </c>
      <c r="D1319" s="51" t="s">
        <v>484</v>
      </c>
      <c r="E1319" s="51" t="s">
        <v>119</v>
      </c>
      <c r="F1319" s="55" t="s">
        <v>776</v>
      </c>
      <c r="G1319" s="55" t="s">
        <v>39</v>
      </c>
      <c r="H1319" s="6">
        <f t="shared" si="50"/>
        <v>-226400</v>
      </c>
      <c r="I1319" s="24">
        <f t="shared" si="49"/>
        <v>3.6363636363636362</v>
      </c>
      <c r="K1319" s="2">
        <v>550</v>
      </c>
    </row>
    <row r="1320" spans="2:11" ht="12.75">
      <c r="B1320" s="171">
        <v>1000</v>
      </c>
      <c r="C1320" s="51" t="s">
        <v>806</v>
      </c>
      <c r="D1320" s="51" t="s">
        <v>484</v>
      </c>
      <c r="E1320" s="51" t="s">
        <v>119</v>
      </c>
      <c r="F1320" s="55" t="s">
        <v>776</v>
      </c>
      <c r="G1320" s="55" t="s">
        <v>39</v>
      </c>
      <c r="H1320" s="6">
        <f t="shared" si="50"/>
        <v>-227400</v>
      </c>
      <c r="I1320" s="24">
        <f t="shared" si="49"/>
        <v>1.8181818181818181</v>
      </c>
      <c r="K1320" s="2">
        <v>550</v>
      </c>
    </row>
    <row r="1321" spans="2:11" ht="12.75">
      <c r="B1321" s="171">
        <v>4000</v>
      </c>
      <c r="C1321" s="51" t="s">
        <v>807</v>
      </c>
      <c r="D1321" s="51" t="s">
        <v>484</v>
      </c>
      <c r="E1321" s="51" t="s">
        <v>119</v>
      </c>
      <c r="F1321" s="55" t="s">
        <v>776</v>
      </c>
      <c r="G1321" s="55" t="s">
        <v>85</v>
      </c>
      <c r="H1321" s="6">
        <f t="shared" si="50"/>
        <v>-231400</v>
      </c>
      <c r="I1321" s="24">
        <f t="shared" si="49"/>
        <v>7.2727272727272725</v>
      </c>
      <c r="K1321" s="2">
        <v>550</v>
      </c>
    </row>
    <row r="1322" spans="2:11" ht="12.75">
      <c r="B1322" s="171">
        <v>2000</v>
      </c>
      <c r="C1322" s="87" t="s">
        <v>514</v>
      </c>
      <c r="D1322" s="51" t="s">
        <v>484</v>
      </c>
      <c r="E1322" s="51" t="s">
        <v>119</v>
      </c>
      <c r="F1322" s="55" t="s">
        <v>776</v>
      </c>
      <c r="G1322" s="55" t="s">
        <v>85</v>
      </c>
      <c r="H1322" s="6">
        <f t="shared" si="50"/>
        <v>-233400</v>
      </c>
      <c r="I1322" s="24">
        <f t="shared" si="49"/>
        <v>3.6363636363636362</v>
      </c>
      <c r="K1322" s="2">
        <v>550</v>
      </c>
    </row>
    <row r="1323" spans="2:11" ht="12.75">
      <c r="B1323" s="254">
        <v>4000</v>
      </c>
      <c r="C1323" s="87" t="s">
        <v>808</v>
      </c>
      <c r="D1323" s="51" t="s">
        <v>484</v>
      </c>
      <c r="E1323" s="51" t="s">
        <v>119</v>
      </c>
      <c r="F1323" s="55" t="s">
        <v>776</v>
      </c>
      <c r="G1323" s="55" t="s">
        <v>85</v>
      </c>
      <c r="H1323" s="6">
        <f t="shared" si="50"/>
        <v>-237400</v>
      </c>
      <c r="I1323" s="24">
        <f t="shared" si="49"/>
        <v>7.2727272727272725</v>
      </c>
      <c r="K1323" s="2">
        <v>550</v>
      </c>
    </row>
    <row r="1324" spans="2:11" ht="12.75">
      <c r="B1324" s="171">
        <v>1000</v>
      </c>
      <c r="C1324" s="51" t="s">
        <v>513</v>
      </c>
      <c r="D1324" s="51" t="s">
        <v>484</v>
      </c>
      <c r="E1324" s="51" t="s">
        <v>119</v>
      </c>
      <c r="F1324" s="55" t="s">
        <v>776</v>
      </c>
      <c r="G1324" s="55" t="s">
        <v>238</v>
      </c>
      <c r="H1324" s="6">
        <f t="shared" si="50"/>
        <v>-238400</v>
      </c>
      <c r="I1324" s="24">
        <f t="shared" si="49"/>
        <v>1.8181818181818181</v>
      </c>
      <c r="K1324" s="2">
        <v>550</v>
      </c>
    </row>
    <row r="1325" spans="2:11" ht="12.75">
      <c r="B1325" s="171">
        <v>2000</v>
      </c>
      <c r="C1325" s="51" t="s">
        <v>803</v>
      </c>
      <c r="D1325" s="51" t="s">
        <v>484</v>
      </c>
      <c r="E1325" s="51" t="s">
        <v>119</v>
      </c>
      <c r="F1325" s="55" t="s">
        <v>776</v>
      </c>
      <c r="G1325" s="55" t="s">
        <v>238</v>
      </c>
      <c r="H1325" s="6">
        <f t="shared" si="50"/>
        <v>-240400</v>
      </c>
      <c r="I1325" s="24">
        <f t="shared" si="49"/>
        <v>3.6363636363636362</v>
      </c>
      <c r="K1325" s="2">
        <v>550</v>
      </c>
    </row>
    <row r="1326" spans="2:11" ht="12.75">
      <c r="B1326" s="171">
        <v>1000</v>
      </c>
      <c r="C1326" s="51" t="s">
        <v>806</v>
      </c>
      <c r="D1326" s="51" t="s">
        <v>484</v>
      </c>
      <c r="E1326" s="51" t="s">
        <v>119</v>
      </c>
      <c r="F1326" s="55" t="s">
        <v>776</v>
      </c>
      <c r="G1326" s="55" t="s">
        <v>238</v>
      </c>
      <c r="H1326" s="6">
        <f t="shared" si="50"/>
        <v>-241400</v>
      </c>
      <c r="I1326" s="24">
        <f t="shared" si="49"/>
        <v>1.8181818181818181</v>
      </c>
      <c r="K1326" s="2">
        <v>550</v>
      </c>
    </row>
    <row r="1327" spans="2:11" ht="12.75">
      <c r="B1327" s="171">
        <v>1200</v>
      </c>
      <c r="C1327" s="87" t="s">
        <v>802</v>
      </c>
      <c r="D1327" s="51" t="s">
        <v>484</v>
      </c>
      <c r="E1327" s="51" t="s">
        <v>119</v>
      </c>
      <c r="F1327" s="55" t="s">
        <v>776</v>
      </c>
      <c r="G1327" s="55" t="s">
        <v>246</v>
      </c>
      <c r="H1327" s="6">
        <f t="shared" si="50"/>
        <v>-242600</v>
      </c>
      <c r="I1327" s="24">
        <f t="shared" si="49"/>
        <v>2.1818181818181817</v>
      </c>
      <c r="K1327" s="2">
        <v>550</v>
      </c>
    </row>
    <row r="1328" spans="2:11" ht="12.75">
      <c r="B1328" s="171">
        <v>2000</v>
      </c>
      <c r="C1328" s="87" t="s">
        <v>803</v>
      </c>
      <c r="D1328" s="51" t="s">
        <v>484</v>
      </c>
      <c r="E1328" s="51" t="s">
        <v>119</v>
      </c>
      <c r="F1328" s="55" t="s">
        <v>776</v>
      </c>
      <c r="G1328" s="55" t="s">
        <v>246</v>
      </c>
      <c r="H1328" s="6">
        <f t="shared" si="50"/>
        <v>-244600</v>
      </c>
      <c r="I1328" s="24">
        <f t="shared" si="49"/>
        <v>3.6363636363636362</v>
      </c>
      <c r="K1328" s="2">
        <v>550</v>
      </c>
    </row>
    <row r="1329" spans="2:11" ht="12.75">
      <c r="B1329" s="171">
        <v>1200</v>
      </c>
      <c r="C1329" s="51" t="s">
        <v>804</v>
      </c>
      <c r="D1329" s="51" t="s">
        <v>484</v>
      </c>
      <c r="E1329" s="51" t="s">
        <v>119</v>
      </c>
      <c r="F1329" s="55" t="s">
        <v>776</v>
      </c>
      <c r="G1329" s="55" t="s">
        <v>246</v>
      </c>
      <c r="H1329" s="6">
        <f t="shared" si="50"/>
        <v>-245800</v>
      </c>
      <c r="I1329" s="24">
        <f t="shared" si="49"/>
        <v>2.1818181818181817</v>
      </c>
      <c r="K1329" s="2">
        <v>550</v>
      </c>
    </row>
    <row r="1330" spans="2:11" ht="12.75">
      <c r="B1330" s="171">
        <v>3500</v>
      </c>
      <c r="C1330" s="51" t="s">
        <v>805</v>
      </c>
      <c r="D1330" s="51" t="s">
        <v>484</v>
      </c>
      <c r="E1330" s="51" t="s">
        <v>119</v>
      </c>
      <c r="F1330" s="55" t="s">
        <v>776</v>
      </c>
      <c r="G1330" s="55" t="s">
        <v>246</v>
      </c>
      <c r="H1330" s="6">
        <f t="shared" si="50"/>
        <v>-249300</v>
      </c>
      <c r="I1330" s="24">
        <f t="shared" si="49"/>
        <v>6.363636363636363</v>
      </c>
      <c r="K1330" s="2">
        <v>550</v>
      </c>
    </row>
    <row r="1331" spans="2:11" ht="12.75">
      <c r="B1331" s="171">
        <v>2000</v>
      </c>
      <c r="C1331" s="87" t="s">
        <v>514</v>
      </c>
      <c r="D1331" s="51" t="s">
        <v>484</v>
      </c>
      <c r="E1331" s="51" t="s">
        <v>119</v>
      </c>
      <c r="F1331" s="55" t="s">
        <v>776</v>
      </c>
      <c r="G1331" s="55" t="s">
        <v>246</v>
      </c>
      <c r="H1331" s="6">
        <f t="shared" si="50"/>
        <v>-251300</v>
      </c>
      <c r="I1331" s="24">
        <f t="shared" si="49"/>
        <v>3.6363636363636362</v>
      </c>
      <c r="K1331" s="2">
        <v>550</v>
      </c>
    </row>
    <row r="1332" spans="2:11" ht="12.75">
      <c r="B1332" s="171">
        <v>3500</v>
      </c>
      <c r="C1332" s="51" t="s">
        <v>512</v>
      </c>
      <c r="D1332" s="51" t="s">
        <v>484</v>
      </c>
      <c r="E1332" s="51" t="s">
        <v>119</v>
      </c>
      <c r="F1332" s="55" t="s">
        <v>776</v>
      </c>
      <c r="G1332" s="55" t="s">
        <v>246</v>
      </c>
      <c r="H1332" s="6">
        <f t="shared" si="50"/>
        <v>-254800</v>
      </c>
      <c r="I1332" s="24">
        <f t="shared" si="49"/>
        <v>6.363636363636363</v>
      </c>
      <c r="K1332" s="2">
        <v>550</v>
      </c>
    </row>
    <row r="1333" spans="2:11" ht="12.75">
      <c r="B1333" s="252">
        <v>30000</v>
      </c>
      <c r="C1333" s="47" t="s">
        <v>809</v>
      </c>
      <c r="D1333" s="47" t="s">
        <v>484</v>
      </c>
      <c r="E1333" s="47" t="s">
        <v>119</v>
      </c>
      <c r="F1333" s="46" t="s">
        <v>521</v>
      </c>
      <c r="G1333" s="46" t="s">
        <v>79</v>
      </c>
      <c r="H1333" s="6">
        <f t="shared" si="50"/>
        <v>-284800</v>
      </c>
      <c r="I1333" s="24">
        <f t="shared" si="49"/>
        <v>54.54545454545455</v>
      </c>
      <c r="K1333" s="2">
        <v>550</v>
      </c>
    </row>
    <row r="1334" spans="1:11" s="44" customFormat="1" ht="12.75">
      <c r="A1334" s="13"/>
      <c r="B1334" s="94">
        <f>SUM(B1301:B1333)</f>
        <v>284800</v>
      </c>
      <c r="C1334" s="13"/>
      <c r="D1334" s="13"/>
      <c r="E1334" s="13" t="s">
        <v>119</v>
      </c>
      <c r="F1334" s="20"/>
      <c r="G1334" s="20"/>
      <c r="H1334" s="40">
        <v>0</v>
      </c>
      <c r="I1334" s="43">
        <f t="shared" si="49"/>
        <v>517.8181818181819</v>
      </c>
      <c r="K1334" s="2">
        <v>550</v>
      </c>
    </row>
    <row r="1335" spans="1:11" s="17" customFormat="1" ht="12.75">
      <c r="A1335" s="14"/>
      <c r="B1335" s="171"/>
      <c r="C1335" s="14"/>
      <c r="D1335" s="14"/>
      <c r="E1335" s="14"/>
      <c r="F1335" s="49"/>
      <c r="G1335" s="49"/>
      <c r="H1335" s="6">
        <f t="shared" si="50"/>
        <v>0</v>
      </c>
      <c r="I1335" s="24">
        <f t="shared" si="49"/>
        <v>0</v>
      </c>
      <c r="K1335" s="2">
        <v>550</v>
      </c>
    </row>
    <row r="1336" spans="1:11" s="17" customFormat="1" ht="12.75">
      <c r="A1336" s="14"/>
      <c r="B1336" s="171"/>
      <c r="C1336" s="14"/>
      <c r="D1336" s="14"/>
      <c r="E1336" s="14"/>
      <c r="F1336" s="49"/>
      <c r="G1336" s="49"/>
      <c r="H1336" s="6">
        <f t="shared" si="50"/>
        <v>0</v>
      </c>
      <c r="I1336" s="24">
        <f t="shared" si="49"/>
        <v>0</v>
      </c>
      <c r="K1336" s="2">
        <v>550</v>
      </c>
    </row>
    <row r="1337" spans="2:11" ht="12.75">
      <c r="B1337" s="252"/>
      <c r="C1337" s="47"/>
      <c r="D1337" s="47"/>
      <c r="E1337" s="47"/>
      <c r="F1337" s="46"/>
      <c r="G1337" s="46"/>
      <c r="H1337" s="6">
        <f t="shared" si="50"/>
        <v>0</v>
      </c>
      <c r="I1337" s="24">
        <f t="shared" si="49"/>
        <v>0</v>
      </c>
      <c r="K1337" s="2">
        <v>550</v>
      </c>
    </row>
    <row r="1338" spans="2:11" ht="12.75">
      <c r="B1338" s="256">
        <v>5000</v>
      </c>
      <c r="C1338" s="47" t="s">
        <v>810</v>
      </c>
      <c r="D1338" s="47" t="s">
        <v>484</v>
      </c>
      <c r="E1338" s="47" t="s">
        <v>65</v>
      </c>
      <c r="F1338" s="46" t="s">
        <v>500</v>
      </c>
      <c r="G1338" s="46" t="s">
        <v>73</v>
      </c>
      <c r="H1338" s="6">
        <f t="shared" si="50"/>
        <v>-5000</v>
      </c>
      <c r="I1338" s="24">
        <f t="shared" si="49"/>
        <v>9.090909090909092</v>
      </c>
      <c r="K1338" s="2">
        <v>550</v>
      </c>
    </row>
    <row r="1339" spans="2:11" ht="12.75">
      <c r="B1339" s="257">
        <v>5000</v>
      </c>
      <c r="C1339" s="14" t="s">
        <v>810</v>
      </c>
      <c r="D1339" s="14" t="s">
        <v>484</v>
      </c>
      <c r="E1339" s="14" t="s">
        <v>65</v>
      </c>
      <c r="F1339" s="49" t="s">
        <v>811</v>
      </c>
      <c r="G1339" s="49" t="s">
        <v>151</v>
      </c>
      <c r="H1339" s="6">
        <f t="shared" si="50"/>
        <v>-10000</v>
      </c>
      <c r="I1339" s="24">
        <f t="shared" si="49"/>
        <v>9.090909090909092</v>
      </c>
      <c r="K1339" s="2">
        <v>550</v>
      </c>
    </row>
    <row r="1340" spans="2:11" ht="12.75">
      <c r="B1340" s="252">
        <v>725</v>
      </c>
      <c r="C1340" s="47" t="s">
        <v>518</v>
      </c>
      <c r="D1340" s="47" t="s">
        <v>484</v>
      </c>
      <c r="E1340" s="47" t="s">
        <v>65</v>
      </c>
      <c r="F1340" s="46" t="s">
        <v>519</v>
      </c>
      <c r="G1340" s="46" t="s">
        <v>37</v>
      </c>
      <c r="H1340" s="6">
        <f t="shared" si="50"/>
        <v>-10725</v>
      </c>
      <c r="I1340" s="24">
        <f t="shared" si="49"/>
        <v>1.3181818181818181</v>
      </c>
      <c r="K1340" s="2">
        <v>550</v>
      </c>
    </row>
    <row r="1341" spans="1:11" s="17" customFormat="1" ht="12.75">
      <c r="A1341" s="14"/>
      <c r="B1341" s="252">
        <v>600</v>
      </c>
      <c r="C1341" s="47" t="s">
        <v>518</v>
      </c>
      <c r="D1341" s="47" t="s">
        <v>484</v>
      </c>
      <c r="E1341" s="47" t="s">
        <v>65</v>
      </c>
      <c r="F1341" s="46" t="s">
        <v>510</v>
      </c>
      <c r="G1341" s="46" t="s">
        <v>236</v>
      </c>
      <c r="H1341" s="6">
        <f t="shared" si="50"/>
        <v>-11325</v>
      </c>
      <c r="I1341" s="50">
        <f t="shared" si="49"/>
        <v>1.0909090909090908</v>
      </c>
      <c r="K1341" s="2">
        <v>550</v>
      </c>
    </row>
    <row r="1342" spans="2:11" ht="12.75">
      <c r="B1342" s="252">
        <v>900</v>
      </c>
      <c r="C1342" s="47" t="s">
        <v>67</v>
      </c>
      <c r="D1342" s="47" t="s">
        <v>484</v>
      </c>
      <c r="E1342" s="47" t="s">
        <v>65</v>
      </c>
      <c r="F1342" s="46" t="s">
        <v>519</v>
      </c>
      <c r="G1342" s="46" t="s">
        <v>37</v>
      </c>
      <c r="H1342" s="6">
        <f t="shared" si="50"/>
        <v>-12225</v>
      </c>
      <c r="I1342" s="24">
        <f t="shared" si="49"/>
        <v>1.6363636363636365</v>
      </c>
      <c r="K1342" s="2">
        <v>550</v>
      </c>
    </row>
    <row r="1343" spans="2:11" ht="12.75">
      <c r="B1343" s="252">
        <v>1200</v>
      </c>
      <c r="C1343" s="47" t="s">
        <v>67</v>
      </c>
      <c r="D1343" s="47" t="s">
        <v>484</v>
      </c>
      <c r="E1343" s="47" t="s">
        <v>65</v>
      </c>
      <c r="F1343" s="46" t="s">
        <v>485</v>
      </c>
      <c r="G1343" s="46" t="s">
        <v>37</v>
      </c>
      <c r="H1343" s="6">
        <f t="shared" si="50"/>
        <v>-13425</v>
      </c>
      <c r="I1343" s="24">
        <f t="shared" si="49"/>
        <v>2.1818181818181817</v>
      </c>
      <c r="K1343" s="2">
        <v>550</v>
      </c>
    </row>
    <row r="1344" spans="2:11" ht="12.75">
      <c r="B1344" s="252">
        <v>2000</v>
      </c>
      <c r="C1344" s="47" t="s">
        <v>67</v>
      </c>
      <c r="D1344" s="47" t="s">
        <v>484</v>
      </c>
      <c r="E1344" s="47" t="s">
        <v>65</v>
      </c>
      <c r="F1344" s="46" t="s">
        <v>510</v>
      </c>
      <c r="G1344" s="46" t="s">
        <v>236</v>
      </c>
      <c r="H1344" s="6">
        <f t="shared" si="50"/>
        <v>-15425</v>
      </c>
      <c r="I1344" s="24">
        <f t="shared" si="49"/>
        <v>3.6363636363636362</v>
      </c>
      <c r="K1344" s="2">
        <v>550</v>
      </c>
    </row>
    <row r="1345" spans="2:11" ht="12.75">
      <c r="B1345" s="252">
        <v>3000</v>
      </c>
      <c r="C1345" s="47" t="s">
        <v>812</v>
      </c>
      <c r="D1345" s="47" t="s">
        <v>484</v>
      </c>
      <c r="E1345" s="47" t="s">
        <v>65</v>
      </c>
      <c r="F1345" s="46" t="s">
        <v>509</v>
      </c>
      <c r="G1345" s="46" t="s">
        <v>244</v>
      </c>
      <c r="H1345" s="6">
        <f t="shared" si="50"/>
        <v>-18425</v>
      </c>
      <c r="I1345" s="24">
        <f t="shared" si="49"/>
        <v>5.454545454545454</v>
      </c>
      <c r="K1345" s="2">
        <v>550</v>
      </c>
    </row>
    <row r="1346" spans="2:11" ht="12.75">
      <c r="B1346" s="171">
        <v>400</v>
      </c>
      <c r="C1346" s="51" t="s">
        <v>67</v>
      </c>
      <c r="D1346" s="51" t="s">
        <v>484</v>
      </c>
      <c r="E1346" s="51" t="s">
        <v>65</v>
      </c>
      <c r="F1346" s="55" t="s">
        <v>776</v>
      </c>
      <c r="G1346" s="55" t="s">
        <v>95</v>
      </c>
      <c r="H1346" s="6">
        <f t="shared" si="50"/>
        <v>-18825</v>
      </c>
      <c r="I1346" s="24">
        <f t="shared" si="49"/>
        <v>0.7272727272727273</v>
      </c>
      <c r="K1346" s="2">
        <v>550</v>
      </c>
    </row>
    <row r="1347" spans="2:11" ht="12.75">
      <c r="B1347" s="171">
        <v>300</v>
      </c>
      <c r="C1347" s="51" t="s">
        <v>545</v>
      </c>
      <c r="D1347" s="51" t="s">
        <v>484</v>
      </c>
      <c r="E1347" s="51" t="s">
        <v>65</v>
      </c>
      <c r="F1347" s="55" t="s">
        <v>776</v>
      </c>
      <c r="G1347" s="55" t="s">
        <v>95</v>
      </c>
      <c r="H1347" s="6">
        <f t="shared" si="50"/>
        <v>-19125</v>
      </c>
      <c r="I1347" s="24">
        <f t="shared" si="49"/>
        <v>0.5454545454545454</v>
      </c>
      <c r="K1347" s="2">
        <v>550</v>
      </c>
    </row>
    <row r="1348" spans="1:11" s="17" customFormat="1" ht="12.75">
      <c r="A1348" s="14"/>
      <c r="B1348" s="171">
        <v>300</v>
      </c>
      <c r="C1348" s="51" t="s">
        <v>545</v>
      </c>
      <c r="D1348" s="51" t="s">
        <v>484</v>
      </c>
      <c r="E1348" s="51" t="s">
        <v>65</v>
      </c>
      <c r="F1348" s="55" t="s">
        <v>776</v>
      </c>
      <c r="G1348" s="55" t="s">
        <v>71</v>
      </c>
      <c r="H1348" s="6">
        <f t="shared" si="50"/>
        <v>-19425</v>
      </c>
      <c r="I1348" s="50">
        <f t="shared" si="49"/>
        <v>0.5454545454545454</v>
      </c>
      <c r="K1348" s="2">
        <v>550</v>
      </c>
    </row>
    <row r="1349" spans="2:11" ht="12.75">
      <c r="B1349" s="171">
        <v>400</v>
      </c>
      <c r="C1349" s="51" t="s">
        <v>67</v>
      </c>
      <c r="D1349" s="51" t="s">
        <v>484</v>
      </c>
      <c r="E1349" s="51" t="s">
        <v>65</v>
      </c>
      <c r="F1349" s="55" t="s">
        <v>776</v>
      </c>
      <c r="G1349" s="55" t="s">
        <v>248</v>
      </c>
      <c r="H1349" s="6">
        <f t="shared" si="50"/>
        <v>-19825</v>
      </c>
      <c r="I1349" s="24">
        <f t="shared" si="49"/>
        <v>0.7272727272727273</v>
      </c>
      <c r="K1349" s="2">
        <v>550</v>
      </c>
    </row>
    <row r="1350" spans="2:11" ht="12.75">
      <c r="B1350" s="171">
        <v>2000</v>
      </c>
      <c r="C1350" s="51" t="s">
        <v>813</v>
      </c>
      <c r="D1350" s="51" t="s">
        <v>484</v>
      </c>
      <c r="E1350" s="51" t="s">
        <v>65</v>
      </c>
      <c r="F1350" s="55" t="s">
        <v>814</v>
      </c>
      <c r="G1350" s="55" t="s">
        <v>242</v>
      </c>
      <c r="H1350" s="6">
        <f t="shared" si="50"/>
        <v>-21825</v>
      </c>
      <c r="I1350" s="24">
        <f aca="true" t="shared" si="51" ref="I1350:I1387">+B1350/K1350</f>
        <v>3.6363636363636362</v>
      </c>
      <c r="K1350" s="2">
        <v>550</v>
      </c>
    </row>
    <row r="1351" spans="2:11" ht="12.75">
      <c r="B1351" s="171">
        <v>400</v>
      </c>
      <c r="C1351" s="51" t="s">
        <v>67</v>
      </c>
      <c r="D1351" s="51" t="s">
        <v>484</v>
      </c>
      <c r="E1351" s="51" t="s">
        <v>65</v>
      </c>
      <c r="F1351" s="55" t="s">
        <v>776</v>
      </c>
      <c r="G1351" s="55" t="s">
        <v>242</v>
      </c>
      <c r="H1351" s="6">
        <f t="shared" si="50"/>
        <v>-22225</v>
      </c>
      <c r="I1351" s="24">
        <f t="shared" si="51"/>
        <v>0.7272727272727273</v>
      </c>
      <c r="K1351" s="2">
        <v>550</v>
      </c>
    </row>
    <row r="1352" spans="2:11" ht="12.75">
      <c r="B1352" s="171">
        <v>1000</v>
      </c>
      <c r="C1352" s="51" t="s">
        <v>815</v>
      </c>
      <c r="D1352" s="51" t="s">
        <v>484</v>
      </c>
      <c r="E1352" s="51" t="s">
        <v>65</v>
      </c>
      <c r="F1352" s="55" t="s">
        <v>816</v>
      </c>
      <c r="G1352" s="55" t="s">
        <v>251</v>
      </c>
      <c r="H1352" s="6">
        <f t="shared" si="50"/>
        <v>-23225</v>
      </c>
      <c r="I1352" s="24">
        <f t="shared" si="51"/>
        <v>1.8181818181818181</v>
      </c>
      <c r="K1352" s="2">
        <v>550</v>
      </c>
    </row>
    <row r="1353" spans="2:11" ht="12.75">
      <c r="B1353" s="171">
        <v>400</v>
      </c>
      <c r="C1353" s="51" t="s">
        <v>67</v>
      </c>
      <c r="D1353" s="51" t="s">
        <v>484</v>
      </c>
      <c r="E1353" s="51" t="s">
        <v>65</v>
      </c>
      <c r="F1353" s="55" t="s">
        <v>776</v>
      </c>
      <c r="G1353" s="91">
        <v>38776</v>
      </c>
      <c r="H1353" s="6">
        <f>H1352-B1353</f>
        <v>-23625</v>
      </c>
      <c r="I1353" s="24">
        <f t="shared" si="51"/>
        <v>0.7272727272727273</v>
      </c>
      <c r="K1353" s="2">
        <v>550</v>
      </c>
    </row>
    <row r="1354" spans="1:11" s="44" customFormat="1" ht="12.75">
      <c r="A1354" s="13"/>
      <c r="B1354" s="94">
        <f>SUM(B1338:B1353)</f>
        <v>23625</v>
      </c>
      <c r="C1354" s="59"/>
      <c r="D1354" s="59"/>
      <c r="E1354" s="59" t="s">
        <v>65</v>
      </c>
      <c r="F1354" s="61"/>
      <c r="G1354" s="92"/>
      <c r="H1354" s="40">
        <v>0</v>
      </c>
      <c r="I1354" s="43">
        <f t="shared" si="51"/>
        <v>42.95454545454545</v>
      </c>
      <c r="K1354" s="2">
        <v>550</v>
      </c>
    </row>
    <row r="1355" spans="2:11" ht="12.75">
      <c r="B1355" s="171"/>
      <c r="C1355" s="51"/>
      <c r="D1355" s="51"/>
      <c r="E1355" s="51"/>
      <c r="F1355" s="55"/>
      <c r="G1355" s="91"/>
      <c r="H1355" s="6">
        <f aca="true" t="shared" si="52" ref="H1355:H1387">H1354-B1355</f>
        <v>0</v>
      </c>
      <c r="I1355" s="24">
        <f t="shared" si="51"/>
        <v>0</v>
      </c>
      <c r="K1355" s="2">
        <v>550</v>
      </c>
    </row>
    <row r="1356" spans="2:11" ht="12.75">
      <c r="B1356" s="171"/>
      <c r="C1356" s="51"/>
      <c r="D1356" s="51"/>
      <c r="E1356" s="51"/>
      <c r="F1356" s="55"/>
      <c r="G1356" s="91"/>
      <c r="H1356" s="6">
        <f t="shared" si="52"/>
        <v>0</v>
      </c>
      <c r="I1356" s="24">
        <f t="shared" si="51"/>
        <v>0</v>
      </c>
      <c r="K1356" s="2">
        <v>550</v>
      </c>
    </row>
    <row r="1357" spans="2:11" ht="12.75">
      <c r="B1357" s="171"/>
      <c r="C1357" s="51"/>
      <c r="D1357" s="51"/>
      <c r="E1357" s="51"/>
      <c r="F1357" s="55"/>
      <c r="G1357" s="91"/>
      <c r="I1357" s="24"/>
      <c r="K1357" s="2">
        <v>550</v>
      </c>
    </row>
    <row r="1358" spans="2:11" ht="12.75">
      <c r="B1358" s="252">
        <v>30000</v>
      </c>
      <c r="C1358" s="14" t="s">
        <v>842</v>
      </c>
      <c r="D1358" s="47" t="s">
        <v>484</v>
      </c>
      <c r="E1358" s="47" t="s">
        <v>818</v>
      </c>
      <c r="F1358" s="46" t="s">
        <v>846</v>
      </c>
      <c r="G1358" s="29" t="s">
        <v>244</v>
      </c>
      <c r="H1358" s="6">
        <f>H1357-B1358</f>
        <v>-30000</v>
      </c>
      <c r="I1358" s="24">
        <f>+B1358/K1358</f>
        <v>54.54545454545455</v>
      </c>
      <c r="K1358" s="2">
        <v>550</v>
      </c>
    </row>
    <row r="1359" spans="2:11" ht="12.75">
      <c r="B1359" s="252">
        <v>60000</v>
      </c>
      <c r="C1359" s="47" t="s">
        <v>843</v>
      </c>
      <c r="D1359" s="47" t="s">
        <v>484</v>
      </c>
      <c r="E1359" s="47" t="s">
        <v>119</v>
      </c>
      <c r="F1359" s="46" t="s">
        <v>847</v>
      </c>
      <c r="G1359" s="46" t="s">
        <v>39</v>
      </c>
      <c r="H1359" s="6">
        <f t="shared" si="52"/>
        <v>-90000</v>
      </c>
      <c r="I1359" s="24">
        <f>+B1359/K1359</f>
        <v>109.0909090909091</v>
      </c>
      <c r="K1359" s="2">
        <v>550</v>
      </c>
    </row>
    <row r="1360" spans="2:11" ht="12.75">
      <c r="B1360" s="171">
        <v>125000</v>
      </c>
      <c r="C1360" s="14" t="s">
        <v>844</v>
      </c>
      <c r="D1360" s="14" t="s">
        <v>484</v>
      </c>
      <c r="E1360" s="14" t="s">
        <v>817</v>
      </c>
      <c r="F1360" s="46" t="s">
        <v>848</v>
      </c>
      <c r="G1360" s="49" t="s">
        <v>148</v>
      </c>
      <c r="H1360" s="6">
        <f t="shared" si="52"/>
        <v>-215000</v>
      </c>
      <c r="I1360" s="24">
        <f t="shared" si="51"/>
        <v>227.27272727272728</v>
      </c>
      <c r="K1360" s="2">
        <v>550</v>
      </c>
    </row>
    <row r="1361" spans="2:11" ht="12.75">
      <c r="B1361" s="171">
        <v>125000</v>
      </c>
      <c r="C1361" s="47" t="s">
        <v>620</v>
      </c>
      <c r="D1361" s="47" t="s">
        <v>484</v>
      </c>
      <c r="E1361" s="47" t="s">
        <v>820</v>
      </c>
      <c r="F1361" s="55" t="s">
        <v>849</v>
      </c>
      <c r="G1361" s="55" t="s">
        <v>129</v>
      </c>
      <c r="H1361" s="6">
        <f t="shared" si="52"/>
        <v>-340000</v>
      </c>
      <c r="I1361" s="24">
        <f t="shared" si="51"/>
        <v>227.27272727272728</v>
      </c>
      <c r="K1361" s="2">
        <v>550</v>
      </c>
    </row>
    <row r="1362" spans="2:11" ht="12.75">
      <c r="B1362" s="171">
        <v>125000</v>
      </c>
      <c r="C1362" s="47" t="s">
        <v>845</v>
      </c>
      <c r="D1362" s="47" t="s">
        <v>484</v>
      </c>
      <c r="E1362" s="47" t="s">
        <v>621</v>
      </c>
      <c r="F1362" s="55" t="s">
        <v>850</v>
      </c>
      <c r="G1362" s="55" t="s">
        <v>129</v>
      </c>
      <c r="H1362" s="6">
        <f t="shared" si="52"/>
        <v>-465000</v>
      </c>
      <c r="I1362" s="24">
        <f t="shared" si="51"/>
        <v>227.27272727272728</v>
      </c>
      <c r="K1362" s="2">
        <v>550</v>
      </c>
    </row>
    <row r="1363" spans="1:11" s="44" customFormat="1" ht="12.75">
      <c r="A1363" s="13"/>
      <c r="B1363" s="258">
        <f>SUM(B1358:B1362)</f>
        <v>465000</v>
      </c>
      <c r="C1363" s="13" t="s">
        <v>819</v>
      </c>
      <c r="D1363" s="13"/>
      <c r="E1363" s="13"/>
      <c r="F1363" s="20"/>
      <c r="G1363" s="20"/>
      <c r="H1363" s="40">
        <v>0</v>
      </c>
      <c r="I1363" s="43">
        <f t="shared" si="51"/>
        <v>845.4545454545455</v>
      </c>
      <c r="K1363" s="2">
        <v>550</v>
      </c>
    </row>
    <row r="1364" spans="2:11" ht="12.75">
      <c r="B1364" s="9"/>
      <c r="H1364" s="6">
        <f t="shared" si="52"/>
        <v>0</v>
      </c>
      <c r="I1364" s="24">
        <f t="shared" si="51"/>
        <v>0</v>
      </c>
      <c r="K1364" s="2">
        <v>550</v>
      </c>
    </row>
    <row r="1365" spans="8:11" ht="12.75">
      <c r="H1365" s="6">
        <v>0</v>
      </c>
      <c r="I1365" s="24">
        <f t="shared" si="51"/>
        <v>0</v>
      </c>
      <c r="K1365" s="2">
        <v>550</v>
      </c>
    </row>
    <row r="1366" spans="8:11" ht="12.75">
      <c r="H1366" s="6">
        <v>0</v>
      </c>
      <c r="I1366" s="24">
        <f t="shared" si="51"/>
        <v>0</v>
      </c>
      <c r="K1366" s="2">
        <v>550</v>
      </c>
    </row>
    <row r="1367" spans="2:11" ht="12.75">
      <c r="B1367" s="171">
        <v>13000</v>
      </c>
      <c r="C1367" s="14" t="s">
        <v>821</v>
      </c>
      <c r="D1367" s="14" t="s">
        <v>484</v>
      </c>
      <c r="E1367" s="14" t="s">
        <v>822</v>
      </c>
      <c r="F1367" s="49" t="s">
        <v>823</v>
      </c>
      <c r="G1367" s="49" t="s">
        <v>236</v>
      </c>
      <c r="H1367" s="6">
        <f t="shared" si="52"/>
        <v>-13000</v>
      </c>
      <c r="I1367" s="24">
        <f t="shared" si="51"/>
        <v>23.636363636363637</v>
      </c>
      <c r="K1367" s="2">
        <v>550</v>
      </c>
    </row>
    <row r="1368" spans="2:11" ht="12.75">
      <c r="B1368" s="171">
        <v>40000</v>
      </c>
      <c r="C1368" s="14" t="s">
        <v>824</v>
      </c>
      <c r="D1368" s="14" t="s">
        <v>484</v>
      </c>
      <c r="E1368" s="14" t="s">
        <v>822</v>
      </c>
      <c r="F1368" s="49" t="s">
        <v>570</v>
      </c>
      <c r="G1368" s="49" t="s">
        <v>236</v>
      </c>
      <c r="H1368" s="6">
        <f t="shared" si="52"/>
        <v>-53000</v>
      </c>
      <c r="I1368" s="24">
        <f t="shared" si="51"/>
        <v>72.72727272727273</v>
      </c>
      <c r="K1368" s="2">
        <v>550</v>
      </c>
    </row>
    <row r="1369" spans="2:11" ht="12.75">
      <c r="B1369" s="86">
        <v>20000</v>
      </c>
      <c r="C1369" s="1" t="s">
        <v>825</v>
      </c>
      <c r="D1369" s="1" t="s">
        <v>484</v>
      </c>
      <c r="E1369" s="1" t="s">
        <v>822</v>
      </c>
      <c r="F1369" s="49" t="s">
        <v>570</v>
      </c>
      <c r="G1369" s="49" t="s">
        <v>236</v>
      </c>
      <c r="H1369" s="6">
        <f t="shared" si="52"/>
        <v>-73000</v>
      </c>
      <c r="I1369" s="24">
        <f t="shared" si="51"/>
        <v>36.36363636363637</v>
      </c>
      <c r="K1369" s="2">
        <v>550</v>
      </c>
    </row>
    <row r="1370" spans="2:11" ht="12.75">
      <c r="B1370" s="86">
        <v>20000</v>
      </c>
      <c r="C1370" s="1" t="s">
        <v>826</v>
      </c>
      <c r="D1370" s="1" t="s">
        <v>484</v>
      </c>
      <c r="E1370" s="1" t="s">
        <v>822</v>
      </c>
      <c r="F1370" s="49" t="s">
        <v>570</v>
      </c>
      <c r="G1370" s="49" t="s">
        <v>236</v>
      </c>
      <c r="H1370" s="6">
        <f t="shared" si="52"/>
        <v>-93000</v>
      </c>
      <c r="I1370" s="24">
        <f t="shared" si="51"/>
        <v>36.36363636363637</v>
      </c>
      <c r="K1370" s="2">
        <v>550</v>
      </c>
    </row>
    <row r="1371" spans="2:11" ht="12.75">
      <c r="B1371" s="86">
        <v>5000</v>
      </c>
      <c r="C1371" s="47" t="s">
        <v>0</v>
      </c>
      <c r="D1371" s="1" t="s">
        <v>484</v>
      </c>
      <c r="E1371" s="1" t="s">
        <v>822</v>
      </c>
      <c r="F1371" s="46" t="s">
        <v>827</v>
      </c>
      <c r="G1371" s="29" t="s">
        <v>236</v>
      </c>
      <c r="H1371" s="6">
        <f t="shared" si="52"/>
        <v>-98000</v>
      </c>
      <c r="I1371" s="24">
        <f t="shared" si="51"/>
        <v>9.090909090909092</v>
      </c>
      <c r="K1371" s="2">
        <v>550</v>
      </c>
    </row>
    <row r="1372" spans="2:11" ht="12.75">
      <c r="B1372" s="86">
        <v>5000</v>
      </c>
      <c r="C1372" s="47" t="s">
        <v>0</v>
      </c>
      <c r="D1372" s="1" t="s">
        <v>484</v>
      </c>
      <c r="E1372" s="1" t="s">
        <v>822</v>
      </c>
      <c r="F1372" s="56" t="s">
        <v>828</v>
      </c>
      <c r="G1372" s="29" t="s">
        <v>242</v>
      </c>
      <c r="H1372" s="6">
        <f t="shared" si="52"/>
        <v>-103000</v>
      </c>
      <c r="I1372" s="24">
        <f t="shared" si="51"/>
        <v>9.090909090909092</v>
      </c>
      <c r="K1372" s="2">
        <v>550</v>
      </c>
    </row>
    <row r="1373" spans="2:11" ht="12.75">
      <c r="B1373" s="171">
        <v>1000</v>
      </c>
      <c r="C1373" s="47" t="s">
        <v>829</v>
      </c>
      <c r="D1373" s="47" t="s">
        <v>484</v>
      </c>
      <c r="E1373" s="1" t="s">
        <v>822</v>
      </c>
      <c r="F1373" s="46" t="s">
        <v>520</v>
      </c>
      <c r="G1373" s="46" t="s">
        <v>37</v>
      </c>
      <c r="H1373" s="6">
        <f t="shared" si="52"/>
        <v>-104000</v>
      </c>
      <c r="I1373" s="24">
        <f t="shared" si="51"/>
        <v>1.8181818181818181</v>
      </c>
      <c r="K1373" s="2">
        <v>550</v>
      </c>
    </row>
    <row r="1374" spans="2:11" ht="12.75">
      <c r="B1374" s="252">
        <v>1200</v>
      </c>
      <c r="C1374" s="47" t="s">
        <v>829</v>
      </c>
      <c r="D1374" s="47" t="s">
        <v>484</v>
      </c>
      <c r="E1374" s="1" t="s">
        <v>822</v>
      </c>
      <c r="F1374" s="46" t="s">
        <v>502</v>
      </c>
      <c r="G1374" s="46" t="s">
        <v>71</v>
      </c>
      <c r="H1374" s="6">
        <f t="shared" si="52"/>
        <v>-105200</v>
      </c>
      <c r="I1374" s="24">
        <f t="shared" si="51"/>
        <v>2.1818181818181817</v>
      </c>
      <c r="K1374" s="2">
        <v>550</v>
      </c>
    </row>
    <row r="1375" spans="2:11" ht="12.75">
      <c r="B1375" s="252">
        <v>3400</v>
      </c>
      <c r="C1375" s="47" t="s">
        <v>829</v>
      </c>
      <c r="D1375" s="47" t="s">
        <v>484</v>
      </c>
      <c r="E1375" s="1" t="s">
        <v>822</v>
      </c>
      <c r="F1375" s="46" t="s">
        <v>830</v>
      </c>
      <c r="G1375" s="46" t="s">
        <v>85</v>
      </c>
      <c r="H1375" s="6">
        <f t="shared" si="52"/>
        <v>-108600</v>
      </c>
      <c r="I1375" s="24">
        <f t="shared" si="51"/>
        <v>6.181818181818182</v>
      </c>
      <c r="K1375" s="2">
        <v>550</v>
      </c>
    </row>
    <row r="1376" spans="2:11" ht="12.75">
      <c r="B1376" s="252">
        <v>1000</v>
      </c>
      <c r="C1376" s="47" t="s">
        <v>829</v>
      </c>
      <c r="D1376" s="47" t="s">
        <v>484</v>
      </c>
      <c r="E1376" s="1" t="s">
        <v>822</v>
      </c>
      <c r="F1376" s="46" t="s">
        <v>503</v>
      </c>
      <c r="G1376" s="46" t="s">
        <v>244</v>
      </c>
      <c r="H1376" s="6">
        <f t="shared" si="52"/>
        <v>-109600</v>
      </c>
      <c r="I1376" s="24">
        <f t="shared" si="51"/>
        <v>1.8181818181818181</v>
      </c>
      <c r="K1376" s="2">
        <v>550</v>
      </c>
    </row>
    <row r="1377" spans="2:11" ht="12.75">
      <c r="B1377" s="171">
        <v>800</v>
      </c>
      <c r="C1377" s="14" t="s">
        <v>829</v>
      </c>
      <c r="D1377" s="14" t="s">
        <v>484</v>
      </c>
      <c r="E1377" s="1" t="s">
        <v>822</v>
      </c>
      <c r="F1377" s="49" t="s">
        <v>507</v>
      </c>
      <c r="G1377" s="49" t="s">
        <v>129</v>
      </c>
      <c r="H1377" s="6">
        <f t="shared" si="52"/>
        <v>-110400</v>
      </c>
      <c r="I1377" s="24">
        <f t="shared" si="51"/>
        <v>1.4545454545454546</v>
      </c>
      <c r="K1377" s="2">
        <v>550</v>
      </c>
    </row>
    <row r="1378" spans="1:11" s="44" customFormat="1" ht="12.75">
      <c r="A1378" s="13"/>
      <c r="B1378" s="94">
        <f>SUM(B1367:B1377)</f>
        <v>110400</v>
      </c>
      <c r="C1378" s="81"/>
      <c r="D1378" s="13"/>
      <c r="E1378" s="13" t="s">
        <v>831</v>
      </c>
      <c r="F1378" s="82"/>
      <c r="G1378" s="20"/>
      <c r="H1378" s="40"/>
      <c r="I1378" s="43">
        <f t="shared" si="51"/>
        <v>200.72727272727272</v>
      </c>
      <c r="K1378" s="2">
        <v>550</v>
      </c>
    </row>
    <row r="1379" spans="6:11" ht="12.75">
      <c r="F1379" s="49"/>
      <c r="G1379" s="49"/>
      <c r="I1379" s="24"/>
      <c r="K1379" s="2">
        <v>550</v>
      </c>
    </row>
    <row r="1380" spans="8:11" ht="12.75">
      <c r="H1380" s="6">
        <v>0</v>
      </c>
      <c r="I1380" s="24">
        <f t="shared" si="51"/>
        <v>0</v>
      </c>
      <c r="K1380" s="2">
        <v>550</v>
      </c>
    </row>
    <row r="1381" spans="2:11" ht="12.75">
      <c r="B1381" s="256">
        <v>50000</v>
      </c>
      <c r="C1381" s="47" t="s">
        <v>832</v>
      </c>
      <c r="D1381" s="47" t="s">
        <v>484</v>
      </c>
      <c r="E1381" s="47" t="s">
        <v>833</v>
      </c>
      <c r="F1381" s="46" t="s">
        <v>834</v>
      </c>
      <c r="G1381" s="46" t="s">
        <v>251</v>
      </c>
      <c r="H1381" s="6">
        <f t="shared" si="52"/>
        <v>-50000</v>
      </c>
      <c r="I1381" s="24">
        <f t="shared" si="51"/>
        <v>90.9090909090909</v>
      </c>
      <c r="K1381" s="2">
        <v>550</v>
      </c>
    </row>
    <row r="1382" spans="2:11" ht="12.75">
      <c r="B1382" s="171">
        <v>50000</v>
      </c>
      <c r="C1382" s="47" t="s">
        <v>835</v>
      </c>
      <c r="D1382" s="47" t="s">
        <v>484</v>
      </c>
      <c r="E1382" s="47" t="s">
        <v>833</v>
      </c>
      <c r="F1382" s="46" t="s">
        <v>836</v>
      </c>
      <c r="G1382" s="46" t="s">
        <v>251</v>
      </c>
      <c r="H1382" s="6">
        <f t="shared" si="52"/>
        <v>-100000</v>
      </c>
      <c r="I1382" s="24">
        <f t="shared" si="51"/>
        <v>90.9090909090909</v>
      </c>
      <c r="K1382" s="2">
        <v>550</v>
      </c>
    </row>
    <row r="1383" spans="2:11" ht="12.75">
      <c r="B1383" s="171">
        <v>100000</v>
      </c>
      <c r="C1383" s="51" t="s">
        <v>837</v>
      </c>
      <c r="D1383" s="51" t="s">
        <v>484</v>
      </c>
      <c r="E1383" s="47" t="s">
        <v>833</v>
      </c>
      <c r="F1383" s="55" t="s">
        <v>838</v>
      </c>
      <c r="G1383" s="55" t="s">
        <v>244</v>
      </c>
      <c r="H1383" s="6">
        <f t="shared" si="52"/>
        <v>-200000</v>
      </c>
      <c r="I1383" s="24">
        <f t="shared" si="51"/>
        <v>181.8181818181818</v>
      </c>
      <c r="K1383" s="2">
        <v>550</v>
      </c>
    </row>
    <row r="1384" spans="2:11" ht="12.75">
      <c r="B1384" s="171">
        <v>120000</v>
      </c>
      <c r="C1384" s="87" t="s">
        <v>839</v>
      </c>
      <c r="D1384" s="51" t="s">
        <v>484</v>
      </c>
      <c r="E1384" s="47" t="s">
        <v>833</v>
      </c>
      <c r="F1384" s="55" t="s">
        <v>840</v>
      </c>
      <c r="G1384" s="55" t="s">
        <v>242</v>
      </c>
      <c r="H1384" s="6">
        <f t="shared" si="52"/>
        <v>-320000</v>
      </c>
      <c r="I1384" s="24">
        <f t="shared" si="51"/>
        <v>218.1818181818182</v>
      </c>
      <c r="K1384" s="2">
        <v>550</v>
      </c>
    </row>
    <row r="1385" spans="1:11" s="44" customFormat="1" ht="12.75">
      <c r="A1385" s="13"/>
      <c r="B1385" s="94">
        <f>SUM(B1381:B1384)</f>
        <v>320000</v>
      </c>
      <c r="C1385" s="13" t="s">
        <v>841</v>
      </c>
      <c r="D1385" s="13"/>
      <c r="E1385" s="81" t="s">
        <v>833</v>
      </c>
      <c r="F1385" s="20"/>
      <c r="G1385" s="20"/>
      <c r="H1385" s="40">
        <v>0</v>
      </c>
      <c r="I1385" s="43">
        <f t="shared" si="51"/>
        <v>581.8181818181819</v>
      </c>
      <c r="K1385" s="2">
        <v>550</v>
      </c>
    </row>
    <row r="1386" spans="2:11" ht="12.75">
      <c r="B1386" s="86"/>
      <c r="H1386" s="6">
        <f t="shared" si="52"/>
        <v>0</v>
      </c>
      <c r="I1386" s="24">
        <f t="shared" si="51"/>
        <v>0</v>
      </c>
      <c r="K1386" s="2">
        <v>550</v>
      </c>
    </row>
    <row r="1387" spans="2:11" ht="12.75">
      <c r="B1387" s="86"/>
      <c r="H1387" s="6">
        <f t="shared" si="52"/>
        <v>0</v>
      </c>
      <c r="I1387" s="24">
        <f t="shared" si="51"/>
        <v>0</v>
      </c>
      <c r="K1387" s="2">
        <v>550</v>
      </c>
    </row>
    <row r="1388" spans="2:11" ht="12.75">
      <c r="B1388" s="86">
        <v>200000</v>
      </c>
      <c r="C1388" s="1" t="s">
        <v>523</v>
      </c>
      <c r="D1388" s="1" t="s">
        <v>484</v>
      </c>
      <c r="E1388" s="1" t="s">
        <v>524</v>
      </c>
      <c r="F1388" s="29" t="s">
        <v>638</v>
      </c>
      <c r="G1388" s="29" t="s">
        <v>234</v>
      </c>
      <c r="H1388" s="6">
        <f>H1387-B1388</f>
        <v>-200000</v>
      </c>
      <c r="I1388" s="24">
        <f aca="true" t="shared" si="53" ref="I1388:I1394">+B1388/K1388</f>
        <v>363.6363636363636</v>
      </c>
      <c r="K1388" s="2">
        <v>550</v>
      </c>
    </row>
    <row r="1389" spans="2:11" ht="12.75">
      <c r="B1389" s="86">
        <v>160000</v>
      </c>
      <c r="C1389" s="1" t="s">
        <v>489</v>
      </c>
      <c r="D1389" s="1" t="s">
        <v>484</v>
      </c>
      <c r="E1389" s="1" t="s">
        <v>525</v>
      </c>
      <c r="F1389" s="29" t="s">
        <v>638</v>
      </c>
      <c r="G1389" s="29" t="s">
        <v>234</v>
      </c>
      <c r="H1389" s="6">
        <f>H1388-B1389</f>
        <v>-360000</v>
      </c>
      <c r="I1389" s="24">
        <f t="shared" si="53"/>
        <v>290.90909090909093</v>
      </c>
      <c r="K1389" s="2">
        <v>550</v>
      </c>
    </row>
    <row r="1390" spans="1:11" ht="12.75">
      <c r="A1390" s="13"/>
      <c r="B1390" s="94">
        <f>SUM(B1388:B1389)</f>
        <v>360000</v>
      </c>
      <c r="C1390" s="13" t="s">
        <v>526</v>
      </c>
      <c r="D1390" s="13" t="s">
        <v>484</v>
      </c>
      <c r="E1390" s="13"/>
      <c r="F1390" s="20"/>
      <c r="G1390" s="20"/>
      <c r="H1390" s="40">
        <v>0</v>
      </c>
      <c r="I1390" s="43">
        <f t="shared" si="53"/>
        <v>654.5454545454545</v>
      </c>
      <c r="J1390" s="44"/>
      <c r="K1390" s="2">
        <v>550</v>
      </c>
    </row>
    <row r="1391" spans="8:11" ht="12.75">
      <c r="H1391" s="6">
        <f>H1390-B1391</f>
        <v>0</v>
      </c>
      <c r="I1391" s="24">
        <f t="shared" si="53"/>
        <v>0</v>
      </c>
      <c r="K1391" s="2">
        <v>550</v>
      </c>
    </row>
    <row r="1392" spans="8:11" ht="12.75">
      <c r="H1392" s="6">
        <f>H1391-B1392</f>
        <v>0</v>
      </c>
      <c r="I1392" s="24">
        <f t="shared" si="53"/>
        <v>0</v>
      </c>
      <c r="K1392" s="2">
        <v>550</v>
      </c>
    </row>
    <row r="1393" spans="8:11" ht="12.75">
      <c r="H1393" s="6">
        <f>H1392-B1393</f>
        <v>0</v>
      </c>
      <c r="I1393" s="24">
        <f t="shared" si="53"/>
        <v>0</v>
      </c>
      <c r="K1393" s="2">
        <v>550</v>
      </c>
    </row>
    <row r="1394" spans="2:11" ht="12.75">
      <c r="B1394" s="45"/>
      <c r="C1394" s="14"/>
      <c r="D1394" s="14"/>
      <c r="E1394" s="14"/>
      <c r="F1394" s="49"/>
      <c r="H1394" s="6">
        <f>H1393-B1394</f>
        <v>0</v>
      </c>
      <c r="I1394" s="24">
        <f t="shared" si="53"/>
        <v>0</v>
      </c>
      <c r="K1394" s="2">
        <v>550</v>
      </c>
    </row>
    <row r="1395" spans="1:11" s="99" customFormat="1" ht="13.5" thickBot="1">
      <c r="A1395" s="95"/>
      <c r="B1395" s="259">
        <f>+B1426+B1436+B1476+B1479+B1519+B1561+B1567</f>
        <v>788720</v>
      </c>
      <c r="C1395" s="95"/>
      <c r="D1395" s="33" t="s">
        <v>528</v>
      </c>
      <c r="E1395" s="95"/>
      <c r="F1395" s="97"/>
      <c r="G1395" s="97"/>
      <c r="H1395" s="96">
        <f>H1394-B1395</f>
        <v>-788720</v>
      </c>
      <c r="I1395" s="98">
        <f aca="true" t="shared" si="54" ref="I1395:I1458">+B1395/K1395</f>
        <v>1434.0363636363636</v>
      </c>
      <c r="K1395" s="2">
        <v>550</v>
      </c>
    </row>
    <row r="1396" spans="2:11" ht="12.75">
      <c r="B1396" s="260"/>
      <c r="D1396" s="14"/>
      <c r="G1396" s="46"/>
      <c r="H1396" s="6">
        <v>0</v>
      </c>
      <c r="I1396" s="24">
        <f t="shared" si="54"/>
        <v>0</v>
      </c>
      <c r="K1396" s="2">
        <v>550</v>
      </c>
    </row>
    <row r="1397" spans="2:11" ht="12.75">
      <c r="B1397" s="260"/>
      <c r="C1397" s="47"/>
      <c r="D1397" s="14"/>
      <c r="E1397" s="47"/>
      <c r="G1397" s="46"/>
      <c r="H1397" s="6">
        <v>0</v>
      </c>
      <c r="I1397" s="24">
        <f t="shared" si="54"/>
        <v>0</v>
      </c>
      <c r="K1397" s="2">
        <v>550</v>
      </c>
    </row>
    <row r="1398" spans="2:11" ht="12.75">
      <c r="B1398" s="260">
        <v>5000</v>
      </c>
      <c r="C1398" s="47" t="s">
        <v>0</v>
      </c>
      <c r="D1398" s="14" t="s">
        <v>529</v>
      </c>
      <c r="E1398" s="47" t="s">
        <v>533</v>
      </c>
      <c r="F1398" s="46" t="s">
        <v>561</v>
      </c>
      <c r="G1398" s="46" t="s">
        <v>95</v>
      </c>
      <c r="H1398" s="6">
        <f aca="true" t="shared" si="55" ref="H1398:H1461">H1397-B1398</f>
        <v>-5000</v>
      </c>
      <c r="I1398" s="24">
        <f t="shared" si="54"/>
        <v>9.090909090909092</v>
      </c>
      <c r="K1398" s="2">
        <v>550</v>
      </c>
    </row>
    <row r="1399" spans="2:11" ht="12.75">
      <c r="B1399" s="261">
        <v>5000</v>
      </c>
      <c r="C1399" s="47" t="s">
        <v>0</v>
      </c>
      <c r="D1399" s="1" t="s">
        <v>529</v>
      </c>
      <c r="E1399" s="1" t="s">
        <v>533</v>
      </c>
      <c r="F1399" s="46" t="s">
        <v>491</v>
      </c>
      <c r="G1399" s="29" t="s">
        <v>35</v>
      </c>
      <c r="H1399" s="6">
        <f t="shared" si="55"/>
        <v>-10000</v>
      </c>
      <c r="I1399" s="24">
        <f t="shared" si="54"/>
        <v>9.090909090909092</v>
      </c>
      <c r="K1399" s="2">
        <v>550</v>
      </c>
    </row>
    <row r="1400" spans="1:11" s="17" customFormat="1" ht="12.75">
      <c r="A1400" s="14"/>
      <c r="B1400" s="261">
        <v>5000</v>
      </c>
      <c r="C1400" s="47" t="s">
        <v>0</v>
      </c>
      <c r="D1400" s="1" t="s">
        <v>529</v>
      </c>
      <c r="E1400" s="1" t="s">
        <v>533</v>
      </c>
      <c r="F1400" s="46" t="s">
        <v>851</v>
      </c>
      <c r="G1400" s="29" t="s">
        <v>37</v>
      </c>
      <c r="H1400" s="6">
        <f t="shared" si="55"/>
        <v>-15000</v>
      </c>
      <c r="I1400" s="50">
        <f t="shared" si="54"/>
        <v>9.090909090909092</v>
      </c>
      <c r="K1400" s="2">
        <v>550</v>
      </c>
    </row>
    <row r="1401" spans="2:11" ht="12.75">
      <c r="B1401" s="261">
        <v>2500</v>
      </c>
      <c r="C1401" s="47" t="s">
        <v>0</v>
      </c>
      <c r="D1401" s="1" t="s">
        <v>529</v>
      </c>
      <c r="E1401" s="1" t="s">
        <v>852</v>
      </c>
      <c r="F1401" s="46" t="s">
        <v>853</v>
      </c>
      <c r="G1401" s="29" t="s">
        <v>37</v>
      </c>
      <c r="H1401" s="6">
        <f t="shared" si="55"/>
        <v>-17500</v>
      </c>
      <c r="I1401" s="24">
        <f t="shared" si="54"/>
        <v>4.545454545454546</v>
      </c>
      <c r="K1401" s="2">
        <v>550</v>
      </c>
    </row>
    <row r="1402" spans="2:11" ht="12.75">
      <c r="B1402" s="261">
        <v>10000</v>
      </c>
      <c r="C1402" s="47" t="s">
        <v>0</v>
      </c>
      <c r="D1402" s="1" t="s">
        <v>529</v>
      </c>
      <c r="E1402" s="1" t="s">
        <v>533</v>
      </c>
      <c r="F1402" s="56" t="s">
        <v>854</v>
      </c>
      <c r="G1402" s="29" t="s">
        <v>39</v>
      </c>
      <c r="H1402" s="6">
        <f t="shared" si="55"/>
        <v>-27500</v>
      </c>
      <c r="I1402" s="24">
        <f t="shared" si="54"/>
        <v>18.181818181818183</v>
      </c>
      <c r="K1402" s="2">
        <v>550</v>
      </c>
    </row>
    <row r="1403" spans="2:11" ht="12.75">
      <c r="B1403" s="261">
        <v>2500</v>
      </c>
      <c r="C1403" s="47" t="s">
        <v>0</v>
      </c>
      <c r="D1403" s="1" t="s">
        <v>529</v>
      </c>
      <c r="E1403" s="1" t="s">
        <v>533</v>
      </c>
      <c r="F1403" s="46" t="s">
        <v>532</v>
      </c>
      <c r="G1403" s="29" t="s">
        <v>71</v>
      </c>
      <c r="H1403" s="6">
        <f t="shared" si="55"/>
        <v>-30000</v>
      </c>
      <c r="I1403" s="24">
        <f t="shared" si="54"/>
        <v>4.545454545454546</v>
      </c>
      <c r="K1403" s="2">
        <v>550</v>
      </c>
    </row>
    <row r="1404" spans="2:12" ht="12.75">
      <c r="B1404" s="261">
        <v>2500</v>
      </c>
      <c r="C1404" s="47" t="s">
        <v>0</v>
      </c>
      <c r="D1404" s="1" t="s">
        <v>529</v>
      </c>
      <c r="E1404" s="1" t="s">
        <v>852</v>
      </c>
      <c r="F1404" s="46" t="s">
        <v>565</v>
      </c>
      <c r="G1404" s="29" t="s">
        <v>73</v>
      </c>
      <c r="H1404" s="6">
        <f t="shared" si="55"/>
        <v>-32500</v>
      </c>
      <c r="I1404" s="24">
        <f t="shared" si="54"/>
        <v>4.545454545454546</v>
      </c>
      <c r="J1404" s="52"/>
      <c r="K1404" s="2">
        <v>550</v>
      </c>
      <c r="L1404" s="53">
        <v>500</v>
      </c>
    </row>
    <row r="1405" spans="2:11" ht="12.75">
      <c r="B1405" s="261">
        <v>2500</v>
      </c>
      <c r="C1405" s="47" t="s">
        <v>0</v>
      </c>
      <c r="D1405" s="1" t="s">
        <v>529</v>
      </c>
      <c r="E1405" s="1" t="s">
        <v>533</v>
      </c>
      <c r="F1405" s="46" t="s">
        <v>566</v>
      </c>
      <c r="G1405" s="29" t="s">
        <v>73</v>
      </c>
      <c r="H1405" s="6">
        <f t="shared" si="55"/>
        <v>-35000</v>
      </c>
      <c r="I1405" s="24">
        <f t="shared" si="54"/>
        <v>4.545454545454546</v>
      </c>
      <c r="K1405" s="2">
        <v>550</v>
      </c>
    </row>
    <row r="1406" spans="2:11" ht="12.75">
      <c r="B1406" s="261">
        <v>2500</v>
      </c>
      <c r="C1406" s="47" t="s">
        <v>0</v>
      </c>
      <c r="D1406" s="1" t="s">
        <v>529</v>
      </c>
      <c r="E1406" s="1" t="s">
        <v>852</v>
      </c>
      <c r="F1406" s="65" t="s">
        <v>579</v>
      </c>
      <c r="G1406" s="29" t="s">
        <v>244</v>
      </c>
      <c r="H1406" s="6">
        <f t="shared" si="55"/>
        <v>-37500</v>
      </c>
      <c r="I1406" s="24">
        <f t="shared" si="54"/>
        <v>4.545454545454546</v>
      </c>
      <c r="K1406" s="2">
        <v>550</v>
      </c>
    </row>
    <row r="1407" spans="2:11" ht="12.75">
      <c r="B1407" s="261">
        <v>5000</v>
      </c>
      <c r="C1407" s="47" t="s">
        <v>0</v>
      </c>
      <c r="D1407" s="1" t="s">
        <v>529</v>
      </c>
      <c r="E1407" s="1" t="s">
        <v>533</v>
      </c>
      <c r="F1407" s="46" t="s">
        <v>855</v>
      </c>
      <c r="G1407" s="29" t="s">
        <v>248</v>
      </c>
      <c r="H1407" s="6">
        <f t="shared" si="55"/>
        <v>-42500</v>
      </c>
      <c r="I1407" s="24">
        <f t="shared" si="54"/>
        <v>9.090909090909092</v>
      </c>
      <c r="K1407" s="2">
        <v>550</v>
      </c>
    </row>
    <row r="1408" spans="2:11" ht="12.75">
      <c r="B1408" s="261">
        <v>2500</v>
      </c>
      <c r="C1408" s="47" t="s">
        <v>0</v>
      </c>
      <c r="D1408" s="1" t="s">
        <v>529</v>
      </c>
      <c r="E1408" s="1" t="s">
        <v>533</v>
      </c>
      <c r="F1408" s="46" t="s">
        <v>537</v>
      </c>
      <c r="G1408" s="29" t="s">
        <v>234</v>
      </c>
      <c r="H1408" s="6">
        <f t="shared" si="55"/>
        <v>-45000</v>
      </c>
      <c r="I1408" s="24">
        <f t="shared" si="54"/>
        <v>4.545454545454546</v>
      </c>
      <c r="K1408" s="2">
        <v>550</v>
      </c>
    </row>
    <row r="1409" spans="2:11" ht="12.75">
      <c r="B1409" s="261">
        <v>5000</v>
      </c>
      <c r="C1409" s="47" t="s">
        <v>0</v>
      </c>
      <c r="D1409" s="1" t="s">
        <v>529</v>
      </c>
      <c r="E1409" s="1" t="s">
        <v>533</v>
      </c>
      <c r="F1409" s="46" t="s">
        <v>856</v>
      </c>
      <c r="G1409" s="29" t="s">
        <v>236</v>
      </c>
      <c r="H1409" s="6">
        <f t="shared" si="55"/>
        <v>-50000</v>
      </c>
      <c r="I1409" s="24">
        <f t="shared" si="54"/>
        <v>9.090909090909092</v>
      </c>
      <c r="K1409" s="2">
        <v>550</v>
      </c>
    </row>
    <row r="1410" spans="2:11" ht="12.75">
      <c r="B1410" s="261">
        <v>5000</v>
      </c>
      <c r="C1410" s="47" t="s">
        <v>0</v>
      </c>
      <c r="D1410" s="1" t="s">
        <v>529</v>
      </c>
      <c r="E1410" s="1" t="s">
        <v>533</v>
      </c>
      <c r="F1410" s="56" t="s">
        <v>857</v>
      </c>
      <c r="G1410" s="29" t="s">
        <v>242</v>
      </c>
      <c r="H1410" s="6">
        <f t="shared" si="55"/>
        <v>-55000</v>
      </c>
      <c r="I1410" s="24">
        <f t="shared" si="54"/>
        <v>9.090909090909092</v>
      </c>
      <c r="K1410" s="2">
        <v>550</v>
      </c>
    </row>
    <row r="1411" spans="2:11" ht="12.75">
      <c r="B1411" s="261">
        <v>2500</v>
      </c>
      <c r="C1411" s="47" t="s">
        <v>0</v>
      </c>
      <c r="D1411" s="1" t="s">
        <v>529</v>
      </c>
      <c r="E1411" s="1" t="s">
        <v>533</v>
      </c>
      <c r="F1411" s="46" t="s">
        <v>858</v>
      </c>
      <c r="G1411" s="29" t="s">
        <v>251</v>
      </c>
      <c r="H1411" s="6">
        <f t="shared" si="55"/>
        <v>-57500</v>
      </c>
      <c r="I1411" s="24">
        <f t="shared" si="54"/>
        <v>4.545454545454546</v>
      </c>
      <c r="K1411" s="2">
        <v>550</v>
      </c>
    </row>
    <row r="1412" spans="2:11" ht="12.75">
      <c r="B1412" s="261">
        <v>2500</v>
      </c>
      <c r="C1412" s="47" t="s">
        <v>0</v>
      </c>
      <c r="D1412" s="1" t="s">
        <v>529</v>
      </c>
      <c r="E1412" s="1" t="s">
        <v>533</v>
      </c>
      <c r="F1412" s="46" t="s">
        <v>859</v>
      </c>
      <c r="G1412" s="29" t="s">
        <v>251</v>
      </c>
      <c r="H1412" s="6">
        <f t="shared" si="55"/>
        <v>-60000</v>
      </c>
      <c r="I1412" s="24">
        <f t="shared" si="54"/>
        <v>4.545454545454546</v>
      </c>
      <c r="K1412" s="2">
        <v>550</v>
      </c>
    </row>
    <row r="1413" spans="2:11" ht="12.75">
      <c r="B1413" s="261">
        <v>2500</v>
      </c>
      <c r="C1413" s="47" t="s">
        <v>0</v>
      </c>
      <c r="D1413" s="1" t="s">
        <v>529</v>
      </c>
      <c r="E1413" s="1" t="s">
        <v>533</v>
      </c>
      <c r="F1413" s="46" t="s">
        <v>860</v>
      </c>
      <c r="G1413" s="29" t="s">
        <v>246</v>
      </c>
      <c r="H1413" s="6">
        <f t="shared" si="55"/>
        <v>-62500</v>
      </c>
      <c r="I1413" s="24">
        <f t="shared" si="54"/>
        <v>4.545454545454546</v>
      </c>
      <c r="K1413" s="2">
        <v>550</v>
      </c>
    </row>
    <row r="1414" spans="2:11" ht="12.75">
      <c r="B1414" s="261">
        <v>5000</v>
      </c>
      <c r="C1414" s="47" t="s">
        <v>0</v>
      </c>
      <c r="D1414" s="1" t="s">
        <v>529</v>
      </c>
      <c r="E1414" s="1" t="s">
        <v>533</v>
      </c>
      <c r="F1414" s="46" t="s">
        <v>861</v>
      </c>
      <c r="G1414" s="29" t="s">
        <v>124</v>
      </c>
      <c r="H1414" s="6">
        <f t="shared" si="55"/>
        <v>-67500</v>
      </c>
      <c r="I1414" s="24">
        <f t="shared" si="54"/>
        <v>9.090909090909092</v>
      </c>
      <c r="K1414" s="2">
        <v>550</v>
      </c>
    </row>
    <row r="1415" spans="2:11" ht="12.75">
      <c r="B1415" s="261">
        <v>7500</v>
      </c>
      <c r="C1415" s="47" t="s">
        <v>0</v>
      </c>
      <c r="D1415" s="1" t="s">
        <v>529</v>
      </c>
      <c r="E1415" s="1" t="s">
        <v>533</v>
      </c>
      <c r="F1415" s="56" t="s">
        <v>862</v>
      </c>
      <c r="G1415" s="29" t="s">
        <v>127</v>
      </c>
      <c r="H1415" s="6">
        <f t="shared" si="55"/>
        <v>-75000</v>
      </c>
      <c r="I1415" s="24">
        <f t="shared" si="54"/>
        <v>13.636363636363637</v>
      </c>
      <c r="K1415" s="2">
        <v>550</v>
      </c>
    </row>
    <row r="1416" spans="2:11" ht="12.75">
      <c r="B1416" s="261">
        <v>5000</v>
      </c>
      <c r="C1416" s="47" t="s">
        <v>0</v>
      </c>
      <c r="D1416" s="1" t="s">
        <v>529</v>
      </c>
      <c r="E1416" s="1" t="s">
        <v>533</v>
      </c>
      <c r="F1416" s="56" t="s">
        <v>863</v>
      </c>
      <c r="G1416" s="29" t="s">
        <v>129</v>
      </c>
      <c r="H1416" s="6">
        <f t="shared" si="55"/>
        <v>-80000</v>
      </c>
      <c r="I1416" s="24">
        <f t="shared" si="54"/>
        <v>9.090909090909092</v>
      </c>
      <c r="K1416" s="2">
        <v>550</v>
      </c>
    </row>
    <row r="1417" spans="2:11" ht="12.75">
      <c r="B1417" s="261">
        <v>2500</v>
      </c>
      <c r="C1417" s="47" t="s">
        <v>0</v>
      </c>
      <c r="D1417" s="1" t="s">
        <v>529</v>
      </c>
      <c r="E1417" s="1" t="s">
        <v>533</v>
      </c>
      <c r="F1417" s="56" t="s">
        <v>864</v>
      </c>
      <c r="G1417" s="29" t="s">
        <v>151</v>
      </c>
      <c r="H1417" s="6">
        <f t="shared" si="55"/>
        <v>-82500</v>
      </c>
      <c r="I1417" s="24">
        <f t="shared" si="54"/>
        <v>4.545454545454546</v>
      </c>
      <c r="K1417" s="2">
        <v>550</v>
      </c>
    </row>
    <row r="1418" spans="2:11" ht="12.75">
      <c r="B1418" s="260">
        <v>2500</v>
      </c>
      <c r="C1418" s="14" t="s">
        <v>0</v>
      </c>
      <c r="D1418" s="14" t="s">
        <v>529</v>
      </c>
      <c r="E1418" s="14" t="s">
        <v>90</v>
      </c>
      <c r="F1418" s="29" t="s">
        <v>552</v>
      </c>
      <c r="G1418" s="49" t="s">
        <v>55</v>
      </c>
      <c r="H1418" s="6">
        <f t="shared" si="55"/>
        <v>-85000</v>
      </c>
      <c r="I1418" s="24">
        <f t="shared" si="54"/>
        <v>4.545454545454546</v>
      </c>
      <c r="K1418" s="2">
        <v>550</v>
      </c>
    </row>
    <row r="1419" spans="2:11" ht="12.75">
      <c r="B1419" s="261">
        <v>2500</v>
      </c>
      <c r="C1419" s="1" t="s">
        <v>0</v>
      </c>
      <c r="D1419" s="1" t="s">
        <v>529</v>
      </c>
      <c r="E1419" s="1" t="s">
        <v>90</v>
      </c>
      <c r="F1419" s="29" t="s">
        <v>544</v>
      </c>
      <c r="G1419" s="29" t="s">
        <v>41</v>
      </c>
      <c r="H1419" s="6">
        <f t="shared" si="55"/>
        <v>-87500</v>
      </c>
      <c r="I1419" s="24">
        <f t="shared" si="54"/>
        <v>4.545454545454546</v>
      </c>
      <c r="K1419" s="2">
        <v>550</v>
      </c>
    </row>
    <row r="1420" spans="2:11" ht="12.75">
      <c r="B1420" s="261">
        <v>5000</v>
      </c>
      <c r="C1420" s="1" t="s">
        <v>0</v>
      </c>
      <c r="D1420" s="1" t="s">
        <v>529</v>
      </c>
      <c r="E1420" s="1" t="s">
        <v>90</v>
      </c>
      <c r="F1420" s="68" t="s">
        <v>531</v>
      </c>
      <c r="G1420" s="29" t="s">
        <v>47</v>
      </c>
      <c r="H1420" s="6">
        <f t="shared" si="55"/>
        <v>-92500</v>
      </c>
      <c r="I1420" s="24">
        <f t="shared" si="54"/>
        <v>9.090909090909092</v>
      </c>
      <c r="K1420" s="2">
        <v>550</v>
      </c>
    </row>
    <row r="1421" spans="2:11" ht="12.75">
      <c r="B1421" s="261">
        <v>2500</v>
      </c>
      <c r="C1421" s="1" t="s">
        <v>0</v>
      </c>
      <c r="D1421" s="1" t="s">
        <v>529</v>
      </c>
      <c r="E1421" s="1" t="s">
        <v>90</v>
      </c>
      <c r="F1421" s="29" t="s">
        <v>548</v>
      </c>
      <c r="G1421" s="29" t="s">
        <v>71</v>
      </c>
      <c r="H1421" s="6">
        <f t="shared" si="55"/>
        <v>-95000</v>
      </c>
      <c r="I1421" s="24">
        <f t="shared" si="54"/>
        <v>4.545454545454546</v>
      </c>
      <c r="K1421" s="2">
        <v>550</v>
      </c>
    </row>
    <row r="1422" spans="2:11" ht="12.75">
      <c r="B1422" s="261">
        <v>2500</v>
      </c>
      <c r="C1422" s="1" t="s">
        <v>0</v>
      </c>
      <c r="D1422" s="1" t="s">
        <v>529</v>
      </c>
      <c r="E1422" s="1" t="s">
        <v>90</v>
      </c>
      <c r="F1422" s="29" t="s">
        <v>549</v>
      </c>
      <c r="G1422" s="29" t="s">
        <v>73</v>
      </c>
      <c r="H1422" s="6">
        <f t="shared" si="55"/>
        <v>-97500</v>
      </c>
      <c r="I1422" s="24">
        <f t="shared" si="54"/>
        <v>4.545454545454546</v>
      </c>
      <c r="K1422" s="2">
        <v>550</v>
      </c>
    </row>
    <row r="1423" spans="2:11" ht="12.75">
      <c r="B1423" s="261">
        <v>2500</v>
      </c>
      <c r="C1423" s="1" t="s">
        <v>0</v>
      </c>
      <c r="D1423" s="1" t="s">
        <v>529</v>
      </c>
      <c r="E1423" s="1" t="s">
        <v>90</v>
      </c>
      <c r="F1423" s="68" t="s">
        <v>865</v>
      </c>
      <c r="G1423" s="29" t="s">
        <v>244</v>
      </c>
      <c r="H1423" s="6">
        <f t="shared" si="55"/>
        <v>-100000</v>
      </c>
      <c r="I1423" s="24">
        <f t="shared" si="54"/>
        <v>4.545454545454546</v>
      </c>
      <c r="K1423" s="2">
        <v>550</v>
      </c>
    </row>
    <row r="1424" spans="2:11" ht="12.75">
      <c r="B1424" s="261">
        <v>5000</v>
      </c>
      <c r="C1424" s="1" t="s">
        <v>0</v>
      </c>
      <c r="D1424" s="1" t="s">
        <v>529</v>
      </c>
      <c r="E1424" s="1" t="s">
        <v>90</v>
      </c>
      <c r="F1424" s="29" t="s">
        <v>866</v>
      </c>
      <c r="G1424" s="29" t="s">
        <v>148</v>
      </c>
      <c r="H1424" s="6">
        <f t="shared" si="55"/>
        <v>-105000</v>
      </c>
      <c r="I1424" s="24">
        <f t="shared" si="54"/>
        <v>9.090909090909092</v>
      </c>
      <c r="K1424" s="2">
        <v>550</v>
      </c>
    </row>
    <row r="1425" spans="2:11" ht="12.75">
      <c r="B1425" s="261">
        <v>2500</v>
      </c>
      <c r="C1425" s="1" t="s">
        <v>0</v>
      </c>
      <c r="D1425" s="14" t="s">
        <v>529</v>
      </c>
      <c r="E1425" s="1" t="s">
        <v>867</v>
      </c>
      <c r="F1425" s="29" t="s">
        <v>868</v>
      </c>
      <c r="G1425" s="29" t="s">
        <v>41</v>
      </c>
      <c r="H1425" s="6">
        <f t="shared" si="55"/>
        <v>-107500</v>
      </c>
      <c r="I1425" s="24">
        <f t="shared" si="54"/>
        <v>4.545454545454546</v>
      </c>
      <c r="K1425" s="2">
        <v>550</v>
      </c>
    </row>
    <row r="1426" spans="1:11" s="44" customFormat="1" ht="12.75">
      <c r="A1426" s="13"/>
      <c r="B1426" s="262">
        <f>SUM(B1398:B1425)</f>
        <v>107500</v>
      </c>
      <c r="C1426" s="13" t="s">
        <v>0</v>
      </c>
      <c r="D1426" s="13"/>
      <c r="E1426" s="13"/>
      <c r="F1426" s="20"/>
      <c r="G1426" s="20"/>
      <c r="H1426" s="40">
        <v>0</v>
      </c>
      <c r="I1426" s="43">
        <f t="shared" si="54"/>
        <v>195.45454545454547</v>
      </c>
      <c r="K1426" s="2">
        <v>550</v>
      </c>
    </row>
    <row r="1427" spans="2:11" ht="12.75">
      <c r="B1427" s="261"/>
      <c r="H1427" s="6">
        <f t="shared" si="55"/>
        <v>0</v>
      </c>
      <c r="I1427" s="24">
        <f t="shared" si="54"/>
        <v>0</v>
      </c>
      <c r="K1427" s="2">
        <v>550</v>
      </c>
    </row>
    <row r="1428" spans="2:11" ht="12.75">
      <c r="B1428" s="261"/>
      <c r="H1428" s="6">
        <f t="shared" si="55"/>
        <v>0</v>
      </c>
      <c r="I1428" s="24">
        <f t="shared" si="54"/>
        <v>0</v>
      </c>
      <c r="K1428" s="2">
        <v>550</v>
      </c>
    </row>
    <row r="1429" spans="2:11" ht="12.75">
      <c r="B1429" s="261"/>
      <c r="H1429" s="6">
        <f t="shared" si="55"/>
        <v>0</v>
      </c>
      <c r="I1429" s="24">
        <f t="shared" si="54"/>
        <v>0</v>
      </c>
      <c r="K1429" s="2">
        <v>550</v>
      </c>
    </row>
    <row r="1430" spans="2:11" ht="12.75">
      <c r="B1430" s="261"/>
      <c r="H1430" s="6">
        <f t="shared" si="55"/>
        <v>0</v>
      </c>
      <c r="I1430" s="24">
        <f t="shared" si="54"/>
        <v>0</v>
      </c>
      <c r="K1430" s="2">
        <v>550</v>
      </c>
    </row>
    <row r="1431" spans="2:11" ht="12.75">
      <c r="B1431" s="261"/>
      <c r="H1431" s="6">
        <f t="shared" si="55"/>
        <v>0</v>
      </c>
      <c r="I1431" s="24">
        <f t="shared" si="54"/>
        <v>0</v>
      </c>
      <c r="K1431" s="2">
        <v>550</v>
      </c>
    </row>
    <row r="1432" spans="2:11" ht="12.75">
      <c r="B1432" s="261">
        <v>150</v>
      </c>
      <c r="C1432" s="1" t="s">
        <v>1</v>
      </c>
      <c r="D1432" s="14" t="s">
        <v>529</v>
      </c>
      <c r="E1432" s="1" t="s">
        <v>867</v>
      </c>
      <c r="F1432" s="29" t="s">
        <v>869</v>
      </c>
      <c r="G1432" s="29" t="s">
        <v>71</v>
      </c>
      <c r="H1432" s="6">
        <f t="shared" si="55"/>
        <v>-150</v>
      </c>
      <c r="I1432" s="24">
        <f t="shared" si="54"/>
        <v>0.2727272727272727</v>
      </c>
      <c r="K1432" s="2">
        <v>550</v>
      </c>
    </row>
    <row r="1433" spans="2:11" ht="12.75">
      <c r="B1433" s="261">
        <v>200</v>
      </c>
      <c r="C1433" s="1" t="s">
        <v>1</v>
      </c>
      <c r="D1433" s="14" t="s">
        <v>529</v>
      </c>
      <c r="E1433" s="1" t="s">
        <v>867</v>
      </c>
      <c r="F1433" s="29" t="s">
        <v>870</v>
      </c>
      <c r="G1433" s="29" t="s">
        <v>73</v>
      </c>
      <c r="H1433" s="6">
        <f t="shared" si="55"/>
        <v>-350</v>
      </c>
      <c r="I1433" s="24">
        <f t="shared" si="54"/>
        <v>0.36363636363636365</v>
      </c>
      <c r="K1433" s="2">
        <v>550</v>
      </c>
    </row>
    <row r="1434" spans="2:11" ht="12.75">
      <c r="B1434" s="261">
        <v>150</v>
      </c>
      <c r="C1434" s="1" t="s">
        <v>1</v>
      </c>
      <c r="D1434" s="1" t="s">
        <v>529</v>
      </c>
      <c r="E1434" s="1" t="s">
        <v>867</v>
      </c>
      <c r="F1434" s="29" t="s">
        <v>869</v>
      </c>
      <c r="G1434" s="29" t="s">
        <v>248</v>
      </c>
      <c r="H1434" s="6">
        <f t="shared" si="55"/>
        <v>-500</v>
      </c>
      <c r="I1434" s="24">
        <f t="shared" si="54"/>
        <v>0.2727272727272727</v>
      </c>
      <c r="K1434" s="2">
        <v>550</v>
      </c>
    </row>
    <row r="1435" spans="2:11" ht="12.75">
      <c r="B1435" s="261">
        <v>900</v>
      </c>
      <c r="C1435" s="1" t="s">
        <v>1</v>
      </c>
      <c r="D1435" s="1" t="s">
        <v>529</v>
      </c>
      <c r="E1435" s="14" t="s">
        <v>90</v>
      </c>
      <c r="F1435" s="29" t="s">
        <v>871</v>
      </c>
      <c r="G1435" s="29" t="s">
        <v>248</v>
      </c>
      <c r="H1435" s="6">
        <f t="shared" si="55"/>
        <v>-1400</v>
      </c>
      <c r="I1435" s="24">
        <f t="shared" si="54"/>
        <v>1.6363636363636365</v>
      </c>
      <c r="K1435" s="2">
        <v>550</v>
      </c>
    </row>
    <row r="1436" spans="1:11" s="44" customFormat="1" ht="12.75">
      <c r="A1436" s="13"/>
      <c r="B1436" s="262">
        <f>SUM(B1432:B1435)</f>
        <v>1400</v>
      </c>
      <c r="C1436" s="13" t="s">
        <v>1</v>
      </c>
      <c r="D1436" s="13"/>
      <c r="E1436" s="13"/>
      <c r="F1436" s="20"/>
      <c r="G1436" s="20"/>
      <c r="H1436" s="40">
        <v>0</v>
      </c>
      <c r="I1436" s="43">
        <f t="shared" si="54"/>
        <v>2.5454545454545454</v>
      </c>
      <c r="K1436" s="2">
        <v>550</v>
      </c>
    </row>
    <row r="1437" spans="2:11" ht="12.75">
      <c r="B1437" s="261"/>
      <c r="H1437" s="6">
        <f t="shared" si="55"/>
        <v>0</v>
      </c>
      <c r="I1437" s="24">
        <f t="shared" si="54"/>
        <v>0</v>
      </c>
      <c r="K1437" s="2">
        <v>550</v>
      </c>
    </row>
    <row r="1438" spans="2:11" ht="12.75">
      <c r="B1438" s="261"/>
      <c r="H1438" s="6">
        <f t="shared" si="55"/>
        <v>0</v>
      </c>
      <c r="I1438" s="24">
        <f t="shared" si="54"/>
        <v>0</v>
      </c>
      <c r="K1438" s="2">
        <v>550</v>
      </c>
    </row>
    <row r="1439" spans="2:11" ht="12.75">
      <c r="B1439" s="261"/>
      <c r="H1439" s="6">
        <f t="shared" si="55"/>
        <v>0</v>
      </c>
      <c r="I1439" s="24">
        <f t="shared" si="54"/>
        <v>0</v>
      </c>
      <c r="K1439" s="2">
        <v>550</v>
      </c>
    </row>
    <row r="1440" spans="2:11" ht="12.75">
      <c r="B1440" s="260">
        <v>2000</v>
      </c>
      <c r="C1440" s="47" t="s">
        <v>49</v>
      </c>
      <c r="D1440" s="14" t="s">
        <v>529</v>
      </c>
      <c r="E1440" s="47" t="s">
        <v>50</v>
      </c>
      <c r="F1440" s="29" t="s">
        <v>538</v>
      </c>
      <c r="G1440" s="46" t="s">
        <v>95</v>
      </c>
      <c r="H1440" s="6">
        <f t="shared" si="55"/>
        <v>-2000</v>
      </c>
      <c r="I1440" s="24">
        <f t="shared" si="54"/>
        <v>3.6363636363636362</v>
      </c>
      <c r="K1440" s="2">
        <v>550</v>
      </c>
    </row>
    <row r="1441" spans="2:11" ht="12.75">
      <c r="B1441" s="260">
        <v>2000</v>
      </c>
      <c r="C1441" s="47" t="s">
        <v>49</v>
      </c>
      <c r="D1441" s="14" t="s">
        <v>529</v>
      </c>
      <c r="E1441" s="51" t="s">
        <v>50</v>
      </c>
      <c r="F1441" s="29" t="s">
        <v>538</v>
      </c>
      <c r="G1441" s="55" t="s">
        <v>35</v>
      </c>
      <c r="H1441" s="6">
        <f t="shared" si="55"/>
        <v>-4000</v>
      </c>
      <c r="I1441" s="24">
        <f t="shared" si="54"/>
        <v>3.6363636363636362</v>
      </c>
      <c r="K1441" s="2">
        <v>550</v>
      </c>
    </row>
    <row r="1442" spans="2:11" ht="12.75">
      <c r="B1442" s="260">
        <v>2000</v>
      </c>
      <c r="C1442" s="14" t="s">
        <v>49</v>
      </c>
      <c r="D1442" s="14" t="s">
        <v>529</v>
      </c>
      <c r="E1442" s="14" t="s">
        <v>50</v>
      </c>
      <c r="F1442" s="29" t="s">
        <v>538</v>
      </c>
      <c r="G1442" s="49" t="s">
        <v>55</v>
      </c>
      <c r="H1442" s="6">
        <f t="shared" si="55"/>
        <v>-6000</v>
      </c>
      <c r="I1442" s="24">
        <f t="shared" si="54"/>
        <v>3.6363636363636362</v>
      </c>
      <c r="K1442" s="2">
        <v>550</v>
      </c>
    </row>
    <row r="1443" spans="2:11" ht="12.75">
      <c r="B1443" s="261">
        <v>600</v>
      </c>
      <c r="C1443" s="14" t="s">
        <v>49</v>
      </c>
      <c r="D1443" s="14" t="s">
        <v>529</v>
      </c>
      <c r="E1443" s="1" t="s">
        <v>50</v>
      </c>
      <c r="F1443" s="29" t="s">
        <v>538</v>
      </c>
      <c r="G1443" s="29" t="s">
        <v>41</v>
      </c>
      <c r="H1443" s="6">
        <f t="shared" si="55"/>
        <v>-6600</v>
      </c>
      <c r="I1443" s="24">
        <f t="shared" si="54"/>
        <v>1.0909090909090908</v>
      </c>
      <c r="K1443" s="2">
        <v>550</v>
      </c>
    </row>
    <row r="1444" spans="2:11" ht="12.75">
      <c r="B1444" s="261">
        <v>750</v>
      </c>
      <c r="C1444" s="1" t="s">
        <v>49</v>
      </c>
      <c r="D1444" s="1" t="s">
        <v>529</v>
      </c>
      <c r="E1444" s="1" t="s">
        <v>50</v>
      </c>
      <c r="F1444" s="29" t="s">
        <v>538</v>
      </c>
      <c r="G1444" s="29" t="s">
        <v>47</v>
      </c>
      <c r="H1444" s="6">
        <f t="shared" si="55"/>
        <v>-7350</v>
      </c>
      <c r="I1444" s="24">
        <f t="shared" si="54"/>
        <v>1.3636363636363635</v>
      </c>
      <c r="K1444" s="2">
        <v>550</v>
      </c>
    </row>
    <row r="1445" spans="2:11" ht="12.75">
      <c r="B1445" s="261">
        <v>1950</v>
      </c>
      <c r="C1445" s="1" t="s">
        <v>49</v>
      </c>
      <c r="D1445" s="1" t="s">
        <v>529</v>
      </c>
      <c r="E1445" s="1" t="s">
        <v>50</v>
      </c>
      <c r="F1445" s="29" t="s">
        <v>538</v>
      </c>
      <c r="G1445" s="29" t="s">
        <v>37</v>
      </c>
      <c r="H1445" s="6">
        <f t="shared" si="55"/>
        <v>-9300</v>
      </c>
      <c r="I1445" s="24">
        <f t="shared" si="54"/>
        <v>3.5454545454545454</v>
      </c>
      <c r="K1445" s="2">
        <v>550</v>
      </c>
    </row>
    <row r="1446" spans="2:11" ht="12.75">
      <c r="B1446" s="261">
        <v>1700</v>
      </c>
      <c r="C1446" s="1" t="s">
        <v>49</v>
      </c>
      <c r="D1446" s="1" t="s">
        <v>529</v>
      </c>
      <c r="E1446" s="1" t="s">
        <v>50</v>
      </c>
      <c r="F1446" s="29" t="s">
        <v>538</v>
      </c>
      <c r="G1446" s="29" t="s">
        <v>39</v>
      </c>
      <c r="H1446" s="6">
        <f t="shared" si="55"/>
        <v>-11000</v>
      </c>
      <c r="I1446" s="24">
        <f t="shared" si="54"/>
        <v>3.090909090909091</v>
      </c>
      <c r="K1446" s="2">
        <v>550</v>
      </c>
    </row>
    <row r="1447" spans="2:11" ht="12.75">
      <c r="B1447" s="261">
        <v>1500</v>
      </c>
      <c r="C1447" s="1" t="s">
        <v>49</v>
      </c>
      <c r="D1447" s="1" t="s">
        <v>529</v>
      </c>
      <c r="E1447" s="1" t="s">
        <v>50</v>
      </c>
      <c r="F1447" s="29" t="s">
        <v>538</v>
      </c>
      <c r="G1447" s="29" t="s">
        <v>71</v>
      </c>
      <c r="H1447" s="6">
        <f t="shared" si="55"/>
        <v>-12500</v>
      </c>
      <c r="I1447" s="24">
        <f t="shared" si="54"/>
        <v>2.727272727272727</v>
      </c>
      <c r="K1447" s="2">
        <v>550</v>
      </c>
    </row>
    <row r="1448" spans="2:11" ht="12.75">
      <c r="B1448" s="261">
        <v>1650</v>
      </c>
      <c r="C1448" s="1" t="s">
        <v>49</v>
      </c>
      <c r="D1448" s="1" t="s">
        <v>529</v>
      </c>
      <c r="E1448" s="1" t="s">
        <v>50</v>
      </c>
      <c r="F1448" s="29" t="s">
        <v>538</v>
      </c>
      <c r="G1448" s="29" t="s">
        <v>71</v>
      </c>
      <c r="H1448" s="6">
        <f t="shared" si="55"/>
        <v>-14150</v>
      </c>
      <c r="I1448" s="24">
        <f t="shared" si="54"/>
        <v>3</v>
      </c>
      <c r="K1448" s="2">
        <v>550</v>
      </c>
    </row>
    <row r="1449" spans="2:11" ht="12.75">
      <c r="B1449" s="261">
        <v>1550</v>
      </c>
      <c r="C1449" s="1" t="s">
        <v>49</v>
      </c>
      <c r="D1449" s="1" t="s">
        <v>529</v>
      </c>
      <c r="E1449" s="1" t="s">
        <v>50</v>
      </c>
      <c r="F1449" s="29" t="s">
        <v>538</v>
      </c>
      <c r="G1449" s="29" t="s">
        <v>79</v>
      </c>
      <c r="H1449" s="6">
        <f t="shared" si="55"/>
        <v>-15700</v>
      </c>
      <c r="I1449" s="24">
        <f t="shared" si="54"/>
        <v>2.8181818181818183</v>
      </c>
      <c r="K1449" s="2">
        <v>550</v>
      </c>
    </row>
    <row r="1450" spans="2:11" ht="12.75">
      <c r="B1450" s="261">
        <v>1500</v>
      </c>
      <c r="C1450" s="1" t="s">
        <v>49</v>
      </c>
      <c r="D1450" s="1" t="s">
        <v>529</v>
      </c>
      <c r="E1450" s="1" t="s">
        <v>50</v>
      </c>
      <c r="F1450" s="29" t="s">
        <v>538</v>
      </c>
      <c r="G1450" s="29" t="s">
        <v>76</v>
      </c>
      <c r="H1450" s="6">
        <f t="shared" si="55"/>
        <v>-17200</v>
      </c>
      <c r="I1450" s="24">
        <f t="shared" si="54"/>
        <v>2.727272727272727</v>
      </c>
      <c r="K1450" s="2">
        <v>550</v>
      </c>
    </row>
    <row r="1451" spans="2:11" ht="12.75">
      <c r="B1451" s="261">
        <v>1700</v>
      </c>
      <c r="C1451" s="1" t="s">
        <v>49</v>
      </c>
      <c r="D1451" s="1" t="s">
        <v>529</v>
      </c>
      <c r="E1451" s="1" t="s">
        <v>50</v>
      </c>
      <c r="F1451" s="29" t="s">
        <v>538</v>
      </c>
      <c r="G1451" s="29" t="s">
        <v>248</v>
      </c>
      <c r="H1451" s="6">
        <f t="shared" si="55"/>
        <v>-18900</v>
      </c>
      <c r="I1451" s="24">
        <f t="shared" si="54"/>
        <v>3.090909090909091</v>
      </c>
      <c r="K1451" s="2">
        <v>550</v>
      </c>
    </row>
    <row r="1452" spans="2:11" ht="12.75">
      <c r="B1452" s="261">
        <v>2000</v>
      </c>
      <c r="C1452" s="1" t="s">
        <v>49</v>
      </c>
      <c r="D1452" s="1" t="s">
        <v>529</v>
      </c>
      <c r="E1452" s="1" t="s">
        <v>50</v>
      </c>
      <c r="F1452" s="29" t="s">
        <v>538</v>
      </c>
      <c r="G1452" s="29" t="s">
        <v>234</v>
      </c>
      <c r="H1452" s="6">
        <f t="shared" si="55"/>
        <v>-20900</v>
      </c>
      <c r="I1452" s="24">
        <f t="shared" si="54"/>
        <v>3.6363636363636362</v>
      </c>
      <c r="K1452" s="2">
        <v>550</v>
      </c>
    </row>
    <row r="1453" spans="2:11" ht="12.75">
      <c r="B1453" s="261">
        <v>1500</v>
      </c>
      <c r="C1453" s="1" t="s">
        <v>49</v>
      </c>
      <c r="D1453" s="1" t="s">
        <v>529</v>
      </c>
      <c r="E1453" s="1" t="s">
        <v>50</v>
      </c>
      <c r="F1453" s="29" t="s">
        <v>538</v>
      </c>
      <c r="G1453" s="29" t="s">
        <v>238</v>
      </c>
      <c r="H1453" s="6">
        <f t="shared" si="55"/>
        <v>-22400</v>
      </c>
      <c r="I1453" s="24">
        <f t="shared" si="54"/>
        <v>2.727272727272727</v>
      </c>
      <c r="K1453" s="2">
        <v>550</v>
      </c>
    </row>
    <row r="1454" spans="2:11" ht="12.75">
      <c r="B1454" s="261">
        <v>1750</v>
      </c>
      <c r="C1454" s="1" t="s">
        <v>49</v>
      </c>
      <c r="D1454" s="1" t="s">
        <v>529</v>
      </c>
      <c r="E1454" s="1" t="s">
        <v>50</v>
      </c>
      <c r="F1454" s="29" t="s">
        <v>538</v>
      </c>
      <c r="G1454" s="29" t="s">
        <v>240</v>
      </c>
      <c r="H1454" s="6">
        <f t="shared" si="55"/>
        <v>-24150</v>
      </c>
      <c r="I1454" s="24">
        <f t="shared" si="54"/>
        <v>3.1818181818181817</v>
      </c>
      <c r="K1454" s="2">
        <v>550</v>
      </c>
    </row>
    <row r="1455" spans="2:11" ht="12.75">
      <c r="B1455" s="261">
        <v>1500</v>
      </c>
      <c r="C1455" s="1" t="s">
        <v>49</v>
      </c>
      <c r="D1455" s="1" t="s">
        <v>529</v>
      </c>
      <c r="E1455" s="1" t="s">
        <v>50</v>
      </c>
      <c r="F1455" s="29" t="s">
        <v>538</v>
      </c>
      <c r="G1455" s="29" t="s">
        <v>242</v>
      </c>
      <c r="H1455" s="6">
        <f t="shared" si="55"/>
        <v>-25650</v>
      </c>
      <c r="I1455" s="24">
        <f t="shared" si="54"/>
        <v>2.727272727272727</v>
      </c>
      <c r="K1455" s="2">
        <v>550</v>
      </c>
    </row>
    <row r="1456" spans="2:11" ht="12.75">
      <c r="B1456" s="261">
        <v>1500</v>
      </c>
      <c r="C1456" s="1" t="s">
        <v>49</v>
      </c>
      <c r="D1456" s="1" t="s">
        <v>529</v>
      </c>
      <c r="E1456" s="1" t="s">
        <v>50</v>
      </c>
      <c r="F1456" s="29" t="s">
        <v>538</v>
      </c>
      <c r="G1456" s="29" t="s">
        <v>242</v>
      </c>
      <c r="H1456" s="6">
        <f t="shared" si="55"/>
        <v>-27150</v>
      </c>
      <c r="I1456" s="24">
        <f t="shared" si="54"/>
        <v>2.727272727272727</v>
      </c>
      <c r="K1456" s="2">
        <v>550</v>
      </c>
    </row>
    <row r="1457" spans="2:11" ht="12.75">
      <c r="B1457" s="261">
        <v>2000</v>
      </c>
      <c r="C1457" s="1" t="s">
        <v>49</v>
      </c>
      <c r="D1457" s="1" t="s">
        <v>529</v>
      </c>
      <c r="E1457" s="1" t="s">
        <v>50</v>
      </c>
      <c r="F1457" s="29" t="s">
        <v>538</v>
      </c>
      <c r="G1457" s="29" t="s">
        <v>246</v>
      </c>
      <c r="H1457" s="6">
        <f t="shared" si="55"/>
        <v>-29150</v>
      </c>
      <c r="I1457" s="24">
        <f t="shared" si="54"/>
        <v>3.6363636363636362</v>
      </c>
      <c r="K1457" s="2">
        <v>550</v>
      </c>
    </row>
    <row r="1458" spans="2:11" ht="12.75">
      <c r="B1458" s="261">
        <v>1950</v>
      </c>
      <c r="C1458" s="1" t="s">
        <v>49</v>
      </c>
      <c r="D1458" s="1" t="s">
        <v>529</v>
      </c>
      <c r="E1458" s="1" t="s">
        <v>50</v>
      </c>
      <c r="F1458" s="29" t="s">
        <v>538</v>
      </c>
      <c r="G1458" s="29" t="s">
        <v>124</v>
      </c>
      <c r="H1458" s="6">
        <f t="shared" si="55"/>
        <v>-31100</v>
      </c>
      <c r="I1458" s="24">
        <f t="shared" si="54"/>
        <v>3.5454545454545454</v>
      </c>
      <c r="K1458" s="2">
        <v>550</v>
      </c>
    </row>
    <row r="1459" spans="2:11" ht="12.75">
      <c r="B1459" s="261">
        <v>1500</v>
      </c>
      <c r="C1459" s="1" t="s">
        <v>49</v>
      </c>
      <c r="D1459" s="1" t="s">
        <v>529</v>
      </c>
      <c r="E1459" s="1" t="s">
        <v>50</v>
      </c>
      <c r="F1459" s="29" t="s">
        <v>538</v>
      </c>
      <c r="G1459" s="29" t="s">
        <v>127</v>
      </c>
      <c r="H1459" s="6">
        <f t="shared" si="55"/>
        <v>-32600</v>
      </c>
      <c r="I1459" s="24">
        <f aca="true" t="shared" si="56" ref="I1459:I1512">+B1459/K1459</f>
        <v>2.727272727272727</v>
      </c>
      <c r="K1459" s="2">
        <v>550</v>
      </c>
    </row>
    <row r="1460" spans="2:11" ht="12.75">
      <c r="B1460" s="261">
        <v>850</v>
      </c>
      <c r="C1460" s="1" t="s">
        <v>49</v>
      </c>
      <c r="D1460" s="1" t="s">
        <v>529</v>
      </c>
      <c r="E1460" s="1" t="s">
        <v>50</v>
      </c>
      <c r="F1460" s="29" t="s">
        <v>538</v>
      </c>
      <c r="G1460" s="29" t="s">
        <v>148</v>
      </c>
      <c r="H1460" s="6">
        <f t="shared" si="55"/>
        <v>-33450</v>
      </c>
      <c r="I1460" s="24">
        <f t="shared" si="56"/>
        <v>1.5454545454545454</v>
      </c>
      <c r="K1460" s="2">
        <v>550</v>
      </c>
    </row>
    <row r="1461" spans="2:11" ht="12.75">
      <c r="B1461" s="261">
        <v>10000</v>
      </c>
      <c r="C1461" s="1" t="s">
        <v>49</v>
      </c>
      <c r="D1461" s="1" t="s">
        <v>529</v>
      </c>
      <c r="E1461" s="1" t="s">
        <v>50</v>
      </c>
      <c r="F1461" s="29" t="s">
        <v>872</v>
      </c>
      <c r="G1461" s="29" t="s">
        <v>148</v>
      </c>
      <c r="H1461" s="6">
        <f t="shared" si="55"/>
        <v>-43450</v>
      </c>
      <c r="I1461" s="24">
        <f t="shared" si="56"/>
        <v>18.181818181818183</v>
      </c>
      <c r="K1461" s="2">
        <v>550</v>
      </c>
    </row>
    <row r="1462" spans="2:11" ht="12.75">
      <c r="B1462" s="261">
        <v>650</v>
      </c>
      <c r="C1462" s="1" t="s">
        <v>49</v>
      </c>
      <c r="D1462" s="1" t="s">
        <v>529</v>
      </c>
      <c r="E1462" s="1" t="s">
        <v>50</v>
      </c>
      <c r="F1462" s="29" t="s">
        <v>538</v>
      </c>
      <c r="G1462" s="29" t="s">
        <v>138</v>
      </c>
      <c r="H1462" s="6">
        <f aca="true" t="shared" si="57" ref="H1462:H1538">H1461-B1462</f>
        <v>-44100</v>
      </c>
      <c r="I1462" s="24">
        <f t="shared" si="56"/>
        <v>1.1818181818181819</v>
      </c>
      <c r="K1462" s="2">
        <v>550</v>
      </c>
    </row>
    <row r="1463" spans="2:11" ht="12.75">
      <c r="B1463" s="261">
        <v>2000</v>
      </c>
      <c r="C1463" s="14" t="s">
        <v>49</v>
      </c>
      <c r="D1463" s="1" t="s">
        <v>529</v>
      </c>
      <c r="E1463" s="1" t="s">
        <v>50</v>
      </c>
      <c r="F1463" s="29" t="s">
        <v>538</v>
      </c>
      <c r="G1463" s="29" t="s">
        <v>129</v>
      </c>
      <c r="H1463" s="6">
        <f t="shared" si="57"/>
        <v>-46100</v>
      </c>
      <c r="I1463" s="24">
        <f t="shared" si="56"/>
        <v>3.6363636363636362</v>
      </c>
      <c r="K1463" s="2">
        <v>550</v>
      </c>
    </row>
    <row r="1464" spans="2:11" ht="12.75">
      <c r="B1464" s="261">
        <v>1500</v>
      </c>
      <c r="C1464" s="1" t="s">
        <v>49</v>
      </c>
      <c r="D1464" s="1" t="s">
        <v>529</v>
      </c>
      <c r="E1464" s="1" t="s">
        <v>50</v>
      </c>
      <c r="F1464" s="29" t="s">
        <v>538</v>
      </c>
      <c r="G1464" s="29" t="s">
        <v>151</v>
      </c>
      <c r="H1464" s="6">
        <f t="shared" si="57"/>
        <v>-47600</v>
      </c>
      <c r="I1464" s="24">
        <f t="shared" si="56"/>
        <v>2.727272727272727</v>
      </c>
      <c r="K1464" s="2">
        <v>550</v>
      </c>
    </row>
    <row r="1465" spans="1:11" s="17" customFormat="1" ht="12.75">
      <c r="A1465" s="14"/>
      <c r="B1465" s="260">
        <v>850</v>
      </c>
      <c r="C1465" s="47" t="s">
        <v>49</v>
      </c>
      <c r="D1465" s="14" t="s">
        <v>529</v>
      </c>
      <c r="E1465" s="47" t="s">
        <v>50</v>
      </c>
      <c r="F1465" s="49" t="s">
        <v>869</v>
      </c>
      <c r="G1465" s="46" t="s">
        <v>95</v>
      </c>
      <c r="H1465" s="6">
        <f t="shared" si="57"/>
        <v>-48450</v>
      </c>
      <c r="I1465" s="50">
        <f t="shared" si="56"/>
        <v>1.5454545454545454</v>
      </c>
      <c r="K1465" s="2">
        <v>550</v>
      </c>
    </row>
    <row r="1466" spans="2:11" ht="12.75">
      <c r="B1466" s="260">
        <v>1000</v>
      </c>
      <c r="C1466" s="14" t="s">
        <v>49</v>
      </c>
      <c r="D1466" s="14" t="s">
        <v>529</v>
      </c>
      <c r="E1466" s="14" t="s">
        <v>50</v>
      </c>
      <c r="F1466" s="29" t="s">
        <v>869</v>
      </c>
      <c r="G1466" s="49" t="s">
        <v>55</v>
      </c>
      <c r="H1466" s="6">
        <f t="shared" si="57"/>
        <v>-49450</v>
      </c>
      <c r="I1466" s="24">
        <f t="shared" si="56"/>
        <v>1.8181818181818181</v>
      </c>
      <c r="K1466" s="2">
        <v>550</v>
      </c>
    </row>
    <row r="1467" spans="2:11" ht="12.75">
      <c r="B1467" s="263">
        <v>800</v>
      </c>
      <c r="C1467" s="48" t="s">
        <v>49</v>
      </c>
      <c r="D1467" s="14" t="s">
        <v>529</v>
      </c>
      <c r="E1467" s="48" t="s">
        <v>50</v>
      </c>
      <c r="F1467" s="29" t="s">
        <v>869</v>
      </c>
      <c r="G1467" s="29" t="s">
        <v>41</v>
      </c>
      <c r="H1467" s="6">
        <f t="shared" si="57"/>
        <v>-50250</v>
      </c>
      <c r="I1467" s="24">
        <f t="shared" si="56"/>
        <v>1.4545454545454546</v>
      </c>
      <c r="K1467" s="2">
        <v>550</v>
      </c>
    </row>
    <row r="1468" spans="2:11" ht="12.75">
      <c r="B1468" s="261">
        <v>1100</v>
      </c>
      <c r="C1468" s="1" t="s">
        <v>49</v>
      </c>
      <c r="D1468" s="14" t="s">
        <v>529</v>
      </c>
      <c r="E1468" s="1" t="s">
        <v>50</v>
      </c>
      <c r="F1468" s="29" t="s">
        <v>869</v>
      </c>
      <c r="G1468" s="29" t="s">
        <v>37</v>
      </c>
      <c r="H1468" s="6">
        <f t="shared" si="57"/>
        <v>-51350</v>
      </c>
      <c r="I1468" s="24">
        <f t="shared" si="56"/>
        <v>2</v>
      </c>
      <c r="K1468" s="2">
        <v>550</v>
      </c>
    </row>
    <row r="1469" spans="2:11" ht="12.75">
      <c r="B1469" s="261">
        <v>550</v>
      </c>
      <c r="C1469" s="1" t="s">
        <v>49</v>
      </c>
      <c r="D1469" s="14" t="s">
        <v>529</v>
      </c>
      <c r="E1469" s="1" t="s">
        <v>50</v>
      </c>
      <c r="F1469" s="29" t="s">
        <v>869</v>
      </c>
      <c r="G1469" s="29" t="s">
        <v>39</v>
      </c>
      <c r="H1469" s="6">
        <f t="shared" si="57"/>
        <v>-51900</v>
      </c>
      <c r="I1469" s="24">
        <f t="shared" si="56"/>
        <v>1</v>
      </c>
      <c r="K1469" s="2">
        <v>550</v>
      </c>
    </row>
    <row r="1470" spans="2:11" ht="12.75">
      <c r="B1470" s="261">
        <v>975</v>
      </c>
      <c r="C1470" s="1" t="s">
        <v>49</v>
      </c>
      <c r="D1470" s="14" t="s">
        <v>529</v>
      </c>
      <c r="E1470" s="1" t="s">
        <v>50</v>
      </c>
      <c r="F1470" s="29" t="s">
        <v>869</v>
      </c>
      <c r="G1470" s="29" t="s">
        <v>71</v>
      </c>
      <c r="H1470" s="6">
        <f t="shared" si="57"/>
        <v>-52875</v>
      </c>
      <c r="I1470" s="24">
        <f t="shared" si="56"/>
        <v>1.7727272727272727</v>
      </c>
      <c r="K1470" s="2">
        <v>550</v>
      </c>
    </row>
    <row r="1471" spans="2:11" ht="12.75">
      <c r="B1471" s="261">
        <v>475</v>
      </c>
      <c r="C1471" s="1" t="s">
        <v>49</v>
      </c>
      <c r="D1471" s="14" t="s">
        <v>529</v>
      </c>
      <c r="E1471" s="1" t="s">
        <v>50</v>
      </c>
      <c r="F1471" s="29" t="s">
        <v>869</v>
      </c>
      <c r="G1471" s="29" t="s">
        <v>73</v>
      </c>
      <c r="H1471" s="6">
        <f t="shared" si="57"/>
        <v>-53350</v>
      </c>
      <c r="I1471" s="24">
        <f t="shared" si="56"/>
        <v>0.8636363636363636</v>
      </c>
      <c r="K1471" s="2">
        <v>550</v>
      </c>
    </row>
    <row r="1472" spans="2:11" ht="12.75">
      <c r="B1472" s="261">
        <v>1050</v>
      </c>
      <c r="C1472" s="1" t="s">
        <v>49</v>
      </c>
      <c r="D1472" s="14" t="s">
        <v>529</v>
      </c>
      <c r="E1472" s="1" t="s">
        <v>50</v>
      </c>
      <c r="F1472" s="29" t="s">
        <v>869</v>
      </c>
      <c r="G1472" s="29" t="s">
        <v>79</v>
      </c>
      <c r="H1472" s="6">
        <f t="shared" si="57"/>
        <v>-54400</v>
      </c>
      <c r="I1472" s="24">
        <f t="shared" si="56"/>
        <v>1.9090909090909092</v>
      </c>
      <c r="K1472" s="2">
        <v>550</v>
      </c>
    </row>
    <row r="1473" spans="2:11" ht="12.75">
      <c r="B1473" s="261">
        <v>300</v>
      </c>
      <c r="C1473" s="1" t="s">
        <v>49</v>
      </c>
      <c r="D1473" s="14" t="s">
        <v>529</v>
      </c>
      <c r="E1473" s="1" t="s">
        <v>50</v>
      </c>
      <c r="F1473" s="29" t="s">
        <v>869</v>
      </c>
      <c r="G1473" s="29" t="s">
        <v>76</v>
      </c>
      <c r="H1473" s="6">
        <f t="shared" si="57"/>
        <v>-54700</v>
      </c>
      <c r="I1473" s="24">
        <f t="shared" si="56"/>
        <v>0.5454545454545454</v>
      </c>
      <c r="K1473" s="2">
        <v>550</v>
      </c>
    </row>
    <row r="1474" spans="2:11" ht="12.75">
      <c r="B1474" s="261">
        <v>400</v>
      </c>
      <c r="C1474" s="1" t="s">
        <v>49</v>
      </c>
      <c r="D1474" s="14" t="s">
        <v>529</v>
      </c>
      <c r="E1474" s="1" t="s">
        <v>50</v>
      </c>
      <c r="F1474" s="29" t="s">
        <v>869</v>
      </c>
      <c r="G1474" s="29" t="s">
        <v>85</v>
      </c>
      <c r="H1474" s="6">
        <f t="shared" si="57"/>
        <v>-55100</v>
      </c>
      <c r="I1474" s="24">
        <f t="shared" si="56"/>
        <v>0.7272727272727273</v>
      </c>
      <c r="K1474" s="2">
        <v>550</v>
      </c>
    </row>
    <row r="1475" spans="2:11" ht="12.75">
      <c r="B1475" s="261">
        <v>400</v>
      </c>
      <c r="C1475" s="1" t="s">
        <v>49</v>
      </c>
      <c r="D1475" s="14" t="s">
        <v>529</v>
      </c>
      <c r="E1475" s="1" t="s">
        <v>50</v>
      </c>
      <c r="F1475" s="29" t="s">
        <v>869</v>
      </c>
      <c r="G1475" s="29" t="s">
        <v>244</v>
      </c>
      <c r="H1475" s="6">
        <f t="shared" si="57"/>
        <v>-55500</v>
      </c>
      <c r="I1475" s="24">
        <f t="shared" si="56"/>
        <v>0.7272727272727273</v>
      </c>
      <c r="K1475" s="2">
        <v>550</v>
      </c>
    </row>
    <row r="1476" spans="1:11" s="44" customFormat="1" ht="12.75">
      <c r="A1476" s="13"/>
      <c r="B1476" s="262">
        <f>SUM(B1440:B1475)</f>
        <v>55500</v>
      </c>
      <c r="C1476" s="13"/>
      <c r="D1476" s="13"/>
      <c r="E1476" s="13" t="s">
        <v>50</v>
      </c>
      <c r="F1476" s="20"/>
      <c r="G1476" s="20"/>
      <c r="H1476" s="40">
        <v>0</v>
      </c>
      <c r="I1476" s="43">
        <f t="shared" si="56"/>
        <v>100.9090909090909</v>
      </c>
      <c r="K1476" s="2">
        <v>550</v>
      </c>
    </row>
    <row r="1477" spans="2:11" ht="12.75">
      <c r="B1477" s="261"/>
      <c r="H1477" s="6">
        <f t="shared" si="57"/>
        <v>0</v>
      </c>
      <c r="I1477" s="24">
        <f t="shared" si="56"/>
        <v>0</v>
      </c>
      <c r="K1477" s="2">
        <v>550</v>
      </c>
    </row>
    <row r="1478" spans="2:11" ht="12.75">
      <c r="B1478" s="261"/>
      <c r="H1478" s="6">
        <f t="shared" si="57"/>
        <v>0</v>
      </c>
      <c r="I1478" s="24">
        <f t="shared" si="56"/>
        <v>0</v>
      </c>
      <c r="K1478" s="2">
        <v>550</v>
      </c>
    </row>
    <row r="1479" spans="1:11" s="73" customFormat="1" ht="12.75">
      <c r="A1479" s="69"/>
      <c r="B1479" s="264">
        <f>+B1494+B1501+B1506+B1511</f>
        <v>265000</v>
      </c>
      <c r="C1479" s="69" t="s">
        <v>541</v>
      </c>
      <c r="D1479" s="69"/>
      <c r="E1479" s="69"/>
      <c r="F1479" s="71"/>
      <c r="G1479" s="71"/>
      <c r="H1479" s="70">
        <f t="shared" si="57"/>
        <v>-265000</v>
      </c>
      <c r="I1479" s="72">
        <f t="shared" si="56"/>
        <v>481.8181818181818</v>
      </c>
      <c r="K1479" s="2">
        <v>550</v>
      </c>
    </row>
    <row r="1480" spans="2:11" ht="12.75">
      <c r="B1480" s="261"/>
      <c r="H1480" s="6">
        <v>0</v>
      </c>
      <c r="I1480" s="24">
        <v>0</v>
      </c>
      <c r="K1480" s="2">
        <v>550</v>
      </c>
    </row>
    <row r="1481" spans="2:11" ht="12.75">
      <c r="B1481" s="261">
        <v>5000</v>
      </c>
      <c r="C1481" s="1" t="s">
        <v>873</v>
      </c>
      <c r="D1481" s="1" t="s">
        <v>529</v>
      </c>
      <c r="E1481" s="1" t="s">
        <v>874</v>
      </c>
      <c r="F1481" s="29" t="s">
        <v>538</v>
      </c>
      <c r="G1481" s="29" t="s">
        <v>41</v>
      </c>
      <c r="H1481" s="6">
        <f t="shared" si="57"/>
        <v>-5000</v>
      </c>
      <c r="I1481" s="24">
        <f t="shared" si="56"/>
        <v>9.090909090909092</v>
      </c>
      <c r="K1481" s="2">
        <v>550</v>
      </c>
    </row>
    <row r="1482" spans="2:11" ht="12.75">
      <c r="B1482" s="261">
        <v>5000</v>
      </c>
      <c r="C1482" s="1" t="s">
        <v>873</v>
      </c>
      <c r="D1482" s="1" t="s">
        <v>529</v>
      </c>
      <c r="E1482" s="1" t="s">
        <v>874</v>
      </c>
      <c r="F1482" s="29" t="s">
        <v>538</v>
      </c>
      <c r="G1482" s="29" t="s">
        <v>41</v>
      </c>
      <c r="H1482" s="6">
        <f t="shared" si="57"/>
        <v>-10000</v>
      </c>
      <c r="I1482" s="24">
        <f t="shared" si="56"/>
        <v>9.090909090909092</v>
      </c>
      <c r="K1482" s="2">
        <v>550</v>
      </c>
    </row>
    <row r="1483" spans="2:11" ht="12.75">
      <c r="B1483" s="261">
        <v>5000</v>
      </c>
      <c r="C1483" s="1" t="s">
        <v>873</v>
      </c>
      <c r="D1483" s="1" t="s">
        <v>529</v>
      </c>
      <c r="E1483" s="1" t="s">
        <v>874</v>
      </c>
      <c r="F1483" s="29" t="s">
        <v>538</v>
      </c>
      <c r="G1483" s="29" t="s">
        <v>37</v>
      </c>
      <c r="H1483" s="6">
        <f t="shared" si="57"/>
        <v>-15000</v>
      </c>
      <c r="I1483" s="24">
        <f t="shared" si="56"/>
        <v>9.090909090909092</v>
      </c>
      <c r="K1483" s="2">
        <v>550</v>
      </c>
    </row>
    <row r="1484" spans="2:11" ht="12.75">
      <c r="B1484" s="261">
        <v>5000</v>
      </c>
      <c r="C1484" s="1" t="s">
        <v>873</v>
      </c>
      <c r="D1484" s="1" t="s">
        <v>529</v>
      </c>
      <c r="E1484" s="1" t="s">
        <v>874</v>
      </c>
      <c r="F1484" s="29" t="s">
        <v>538</v>
      </c>
      <c r="G1484" s="29" t="s">
        <v>37</v>
      </c>
      <c r="H1484" s="6">
        <f t="shared" si="57"/>
        <v>-20000</v>
      </c>
      <c r="I1484" s="24">
        <f t="shared" si="56"/>
        <v>9.090909090909092</v>
      </c>
      <c r="K1484" s="2">
        <v>550</v>
      </c>
    </row>
    <row r="1485" spans="2:11" ht="12.75">
      <c r="B1485" s="261">
        <v>10000</v>
      </c>
      <c r="C1485" s="1" t="s">
        <v>875</v>
      </c>
      <c r="D1485" s="1" t="s">
        <v>529</v>
      </c>
      <c r="E1485" s="1" t="s">
        <v>874</v>
      </c>
      <c r="F1485" s="29" t="s">
        <v>538</v>
      </c>
      <c r="G1485" s="29" t="s">
        <v>73</v>
      </c>
      <c r="H1485" s="6">
        <f t="shared" si="57"/>
        <v>-30000</v>
      </c>
      <c r="I1485" s="24">
        <f t="shared" si="56"/>
        <v>18.181818181818183</v>
      </c>
      <c r="K1485" s="2">
        <v>550</v>
      </c>
    </row>
    <row r="1486" spans="2:11" ht="12.75">
      <c r="B1486" s="260">
        <v>10000</v>
      </c>
      <c r="C1486" s="14" t="s">
        <v>876</v>
      </c>
      <c r="D1486" s="14" t="s">
        <v>529</v>
      </c>
      <c r="E1486" s="1" t="s">
        <v>877</v>
      </c>
      <c r="F1486" s="29" t="s">
        <v>538</v>
      </c>
      <c r="G1486" s="29" t="s">
        <v>73</v>
      </c>
      <c r="H1486" s="6">
        <f>H1485-B1486</f>
        <v>-40000</v>
      </c>
      <c r="I1486" s="24">
        <f>+B1486/K1486</f>
        <v>18.181818181818183</v>
      </c>
      <c r="K1486" s="2">
        <v>550</v>
      </c>
    </row>
    <row r="1487" spans="2:11" ht="12.75">
      <c r="B1487" s="261">
        <v>5000</v>
      </c>
      <c r="C1487" s="1" t="s">
        <v>875</v>
      </c>
      <c r="D1487" s="1" t="s">
        <v>529</v>
      </c>
      <c r="E1487" s="1" t="s">
        <v>874</v>
      </c>
      <c r="F1487" s="29" t="s">
        <v>538</v>
      </c>
      <c r="G1487" s="29" t="s">
        <v>79</v>
      </c>
      <c r="H1487" s="6">
        <f>H1486-B1487</f>
        <v>-45000</v>
      </c>
      <c r="I1487" s="24">
        <f>+B1487/K1487</f>
        <v>9.090909090909092</v>
      </c>
      <c r="K1487" s="2">
        <v>550</v>
      </c>
    </row>
    <row r="1488" spans="2:11" ht="12.75">
      <c r="B1488" s="261">
        <v>5000</v>
      </c>
      <c r="C1488" s="1" t="s">
        <v>873</v>
      </c>
      <c r="D1488" s="1" t="s">
        <v>529</v>
      </c>
      <c r="E1488" s="1" t="s">
        <v>874</v>
      </c>
      <c r="F1488" s="29" t="s">
        <v>538</v>
      </c>
      <c r="G1488" s="29" t="s">
        <v>79</v>
      </c>
      <c r="H1488" s="6">
        <f t="shared" si="57"/>
        <v>-50000</v>
      </c>
      <c r="I1488" s="24">
        <f t="shared" si="56"/>
        <v>9.090909090909092</v>
      </c>
      <c r="K1488" s="2">
        <v>550</v>
      </c>
    </row>
    <row r="1489" spans="2:11" ht="12.75">
      <c r="B1489" s="261">
        <v>10000</v>
      </c>
      <c r="C1489" s="1" t="s">
        <v>878</v>
      </c>
      <c r="D1489" s="1" t="s">
        <v>529</v>
      </c>
      <c r="E1489" s="1" t="s">
        <v>874</v>
      </c>
      <c r="F1489" s="29" t="s">
        <v>538</v>
      </c>
      <c r="G1489" s="29" t="s">
        <v>242</v>
      </c>
      <c r="H1489" s="6">
        <f t="shared" si="57"/>
        <v>-60000</v>
      </c>
      <c r="I1489" s="24">
        <f t="shared" si="56"/>
        <v>18.181818181818183</v>
      </c>
      <c r="K1489" s="2">
        <v>550</v>
      </c>
    </row>
    <row r="1490" spans="2:11" ht="12.75">
      <c r="B1490" s="260">
        <v>10000</v>
      </c>
      <c r="C1490" s="1" t="s">
        <v>879</v>
      </c>
      <c r="D1490" s="1" t="s">
        <v>529</v>
      </c>
      <c r="E1490" s="1" t="s">
        <v>874</v>
      </c>
      <c r="F1490" s="29" t="s">
        <v>538</v>
      </c>
      <c r="G1490" s="29" t="s">
        <v>127</v>
      </c>
      <c r="H1490" s="6">
        <f t="shared" si="57"/>
        <v>-70000</v>
      </c>
      <c r="I1490" s="24">
        <f t="shared" si="56"/>
        <v>18.181818181818183</v>
      </c>
      <c r="K1490" s="2">
        <v>550</v>
      </c>
    </row>
    <row r="1491" spans="2:11" ht="12.75">
      <c r="B1491" s="261">
        <v>5000</v>
      </c>
      <c r="C1491" s="1" t="s">
        <v>873</v>
      </c>
      <c r="D1491" s="1" t="s">
        <v>529</v>
      </c>
      <c r="E1491" s="1" t="s">
        <v>874</v>
      </c>
      <c r="F1491" s="29" t="s">
        <v>538</v>
      </c>
      <c r="G1491" s="29" t="s">
        <v>148</v>
      </c>
      <c r="H1491" s="6">
        <f t="shared" si="57"/>
        <v>-75000</v>
      </c>
      <c r="I1491" s="24">
        <f t="shared" si="56"/>
        <v>9.090909090909092</v>
      </c>
      <c r="K1491" s="2">
        <v>550</v>
      </c>
    </row>
    <row r="1492" spans="2:11" ht="12.75">
      <c r="B1492" s="261">
        <v>5000</v>
      </c>
      <c r="C1492" s="1" t="s">
        <v>880</v>
      </c>
      <c r="D1492" s="1" t="s">
        <v>529</v>
      </c>
      <c r="E1492" s="1" t="s">
        <v>874</v>
      </c>
      <c r="F1492" s="29" t="s">
        <v>538</v>
      </c>
      <c r="G1492" s="29" t="s">
        <v>148</v>
      </c>
      <c r="H1492" s="6">
        <f t="shared" si="57"/>
        <v>-80000</v>
      </c>
      <c r="I1492" s="24">
        <f t="shared" si="56"/>
        <v>9.090909090909092</v>
      </c>
      <c r="K1492" s="2">
        <v>550</v>
      </c>
    </row>
    <row r="1493" spans="1:11" ht="12.75">
      <c r="A1493" s="14"/>
      <c r="B1493" s="261">
        <v>5000</v>
      </c>
      <c r="C1493" s="1" t="s">
        <v>881</v>
      </c>
      <c r="D1493" s="1" t="s">
        <v>529</v>
      </c>
      <c r="E1493" s="1" t="s">
        <v>874</v>
      </c>
      <c r="F1493" s="29" t="s">
        <v>538</v>
      </c>
      <c r="G1493" s="29" t="s">
        <v>138</v>
      </c>
      <c r="H1493" s="6">
        <f t="shared" si="57"/>
        <v>-85000</v>
      </c>
      <c r="I1493" s="24">
        <f t="shared" si="56"/>
        <v>9.090909090909092</v>
      </c>
      <c r="K1493" s="2">
        <v>550</v>
      </c>
    </row>
    <row r="1494" spans="1:11" s="44" customFormat="1" ht="12.75">
      <c r="A1494" s="13"/>
      <c r="B1494" s="262">
        <f>SUM(B1481:B1493)</f>
        <v>85000</v>
      </c>
      <c r="C1494" s="13" t="s">
        <v>541</v>
      </c>
      <c r="D1494" s="13"/>
      <c r="E1494" s="13" t="s">
        <v>874</v>
      </c>
      <c r="F1494" s="20"/>
      <c r="G1494" s="20"/>
      <c r="H1494" s="40"/>
      <c r="I1494" s="43">
        <f t="shared" si="56"/>
        <v>154.54545454545453</v>
      </c>
      <c r="K1494" s="2">
        <v>550</v>
      </c>
    </row>
    <row r="1495" spans="1:11" s="44" customFormat="1" ht="12.75">
      <c r="A1495" s="14"/>
      <c r="B1495" s="261"/>
      <c r="C1495" s="14"/>
      <c r="D1495" s="1"/>
      <c r="E1495" s="1"/>
      <c r="F1495" s="29"/>
      <c r="G1495" s="29"/>
      <c r="H1495" s="45"/>
      <c r="I1495" s="50">
        <f t="shared" si="56"/>
        <v>0</v>
      </c>
      <c r="J1495" s="17"/>
      <c r="K1495" s="2">
        <v>550</v>
      </c>
    </row>
    <row r="1496" spans="1:11" s="44" customFormat="1" ht="12.75">
      <c r="A1496" s="14"/>
      <c r="B1496" s="261"/>
      <c r="C1496" s="14"/>
      <c r="D1496" s="1"/>
      <c r="E1496" s="1"/>
      <c r="F1496" s="29"/>
      <c r="G1496" s="29"/>
      <c r="H1496" s="45"/>
      <c r="I1496" s="50">
        <f t="shared" si="56"/>
        <v>0</v>
      </c>
      <c r="J1496" s="17"/>
      <c r="K1496" s="2">
        <v>550</v>
      </c>
    </row>
    <row r="1497" spans="1:11" s="44" customFormat="1" ht="12.75">
      <c r="A1497" s="14"/>
      <c r="B1497" s="261"/>
      <c r="C1497" s="14"/>
      <c r="D1497" s="1"/>
      <c r="E1497" s="1"/>
      <c r="F1497" s="29"/>
      <c r="G1497" s="29"/>
      <c r="H1497" s="45"/>
      <c r="I1497" s="50">
        <f t="shared" si="56"/>
        <v>0</v>
      </c>
      <c r="J1497" s="17"/>
      <c r="K1497" s="2">
        <v>550</v>
      </c>
    </row>
    <row r="1498" spans="2:11" ht="12.75">
      <c r="B1498" s="261">
        <v>40000</v>
      </c>
      <c r="C1498" s="1" t="s">
        <v>882</v>
      </c>
      <c r="D1498" s="1" t="s">
        <v>529</v>
      </c>
      <c r="E1498" s="1" t="s">
        <v>883</v>
      </c>
      <c r="F1498" s="29" t="s">
        <v>538</v>
      </c>
      <c r="G1498" s="29" t="s">
        <v>85</v>
      </c>
      <c r="H1498" s="6">
        <f>H1497-B1498</f>
        <v>-40000</v>
      </c>
      <c r="I1498" s="24">
        <f>+B1498/K1498</f>
        <v>72.72727272727273</v>
      </c>
      <c r="K1498" s="2">
        <v>550</v>
      </c>
    </row>
    <row r="1499" spans="2:11" ht="12.75">
      <c r="B1499" s="261">
        <v>60000</v>
      </c>
      <c r="C1499" s="14" t="s">
        <v>884</v>
      </c>
      <c r="D1499" s="1" t="s">
        <v>529</v>
      </c>
      <c r="E1499" s="1" t="s">
        <v>874</v>
      </c>
      <c r="F1499" s="29" t="s">
        <v>885</v>
      </c>
      <c r="G1499" s="29" t="s">
        <v>129</v>
      </c>
      <c r="H1499" s="6">
        <f>H1498-B1499</f>
        <v>-100000</v>
      </c>
      <c r="I1499" s="24">
        <f>+B1499/K1499</f>
        <v>109.0909090909091</v>
      </c>
      <c r="K1499" s="2">
        <v>550</v>
      </c>
    </row>
    <row r="1500" spans="2:11" ht="12.75">
      <c r="B1500" s="261">
        <v>40000</v>
      </c>
      <c r="C1500" s="1" t="s">
        <v>886</v>
      </c>
      <c r="D1500" s="1" t="s">
        <v>529</v>
      </c>
      <c r="E1500" s="1" t="s">
        <v>887</v>
      </c>
      <c r="F1500" s="29" t="s">
        <v>538</v>
      </c>
      <c r="G1500" s="29" t="s">
        <v>251</v>
      </c>
      <c r="H1500" s="6">
        <f>H1499-B1500</f>
        <v>-140000</v>
      </c>
      <c r="I1500" s="24">
        <f>+B1500/K1500</f>
        <v>72.72727272727273</v>
      </c>
      <c r="K1500" s="2">
        <v>550</v>
      </c>
    </row>
    <row r="1501" spans="1:11" s="44" customFormat="1" ht="12.75">
      <c r="A1501" s="13"/>
      <c r="B1501" s="262">
        <f>SUM(B1498:B1500)</f>
        <v>140000</v>
      </c>
      <c r="C1501" s="13" t="s">
        <v>541</v>
      </c>
      <c r="D1501" s="13" t="s">
        <v>888</v>
      </c>
      <c r="E1501" s="13" t="s">
        <v>889</v>
      </c>
      <c r="F1501" s="20"/>
      <c r="G1501" s="20"/>
      <c r="H1501" s="40"/>
      <c r="I1501" s="43"/>
      <c r="K1501" s="2">
        <v>550</v>
      </c>
    </row>
    <row r="1502" spans="2:11" ht="12.75">
      <c r="B1502" s="261"/>
      <c r="H1502" s="6">
        <v>0</v>
      </c>
      <c r="I1502" s="24">
        <f t="shared" si="56"/>
        <v>0</v>
      </c>
      <c r="K1502" s="2">
        <v>550</v>
      </c>
    </row>
    <row r="1503" spans="2:11" ht="12.75">
      <c r="B1503" s="261">
        <v>5000</v>
      </c>
      <c r="C1503" s="1" t="s">
        <v>890</v>
      </c>
      <c r="D1503" s="1" t="s">
        <v>529</v>
      </c>
      <c r="E1503" s="1" t="s">
        <v>891</v>
      </c>
      <c r="F1503" s="29" t="s">
        <v>538</v>
      </c>
      <c r="G1503" s="29" t="s">
        <v>79</v>
      </c>
      <c r="H1503" s="6">
        <f t="shared" si="57"/>
        <v>-5000</v>
      </c>
      <c r="I1503" s="24">
        <f t="shared" si="56"/>
        <v>9.090909090909092</v>
      </c>
      <c r="K1503" s="2">
        <v>550</v>
      </c>
    </row>
    <row r="1504" spans="2:11" ht="12.75">
      <c r="B1504" s="261">
        <v>10000</v>
      </c>
      <c r="C1504" s="1" t="s">
        <v>876</v>
      </c>
      <c r="D1504" s="1" t="s">
        <v>529</v>
      </c>
      <c r="E1504" s="1" t="s">
        <v>891</v>
      </c>
      <c r="F1504" s="29" t="s">
        <v>538</v>
      </c>
      <c r="G1504" s="29" t="s">
        <v>85</v>
      </c>
      <c r="H1504" s="6">
        <f t="shared" si="57"/>
        <v>-15000</v>
      </c>
      <c r="I1504" s="24">
        <f t="shared" si="56"/>
        <v>18.181818181818183</v>
      </c>
      <c r="K1504" s="2">
        <v>550</v>
      </c>
    </row>
    <row r="1505" spans="2:11" ht="12.75">
      <c r="B1505" s="261">
        <v>5000</v>
      </c>
      <c r="C1505" s="1" t="s">
        <v>892</v>
      </c>
      <c r="D1505" s="1" t="s">
        <v>529</v>
      </c>
      <c r="E1505" s="1" t="s">
        <v>891</v>
      </c>
      <c r="F1505" s="29" t="s">
        <v>538</v>
      </c>
      <c r="G1505" s="29" t="s">
        <v>251</v>
      </c>
      <c r="H1505" s="6">
        <f t="shared" si="57"/>
        <v>-20000</v>
      </c>
      <c r="I1505" s="24">
        <f t="shared" si="56"/>
        <v>9.090909090909092</v>
      </c>
      <c r="K1505" s="2">
        <v>550</v>
      </c>
    </row>
    <row r="1506" spans="1:11" s="44" customFormat="1" ht="12.75">
      <c r="A1506" s="13"/>
      <c r="B1506" s="262">
        <f>SUM(B1503:B1505)</f>
        <v>20000</v>
      </c>
      <c r="C1506" s="13" t="s">
        <v>541</v>
      </c>
      <c r="D1506" s="13"/>
      <c r="E1506" s="13" t="s">
        <v>891</v>
      </c>
      <c r="F1506" s="20"/>
      <c r="G1506" s="20"/>
      <c r="H1506" s="40">
        <v>0</v>
      </c>
      <c r="I1506" s="43">
        <f t="shared" si="56"/>
        <v>36.36363636363637</v>
      </c>
      <c r="K1506" s="2">
        <v>550</v>
      </c>
    </row>
    <row r="1507" spans="2:11" ht="12.75">
      <c r="B1507" s="261"/>
      <c r="H1507" s="6">
        <f t="shared" si="57"/>
        <v>0</v>
      </c>
      <c r="I1507" s="24">
        <f t="shared" si="56"/>
        <v>0</v>
      </c>
      <c r="K1507" s="2">
        <v>550</v>
      </c>
    </row>
    <row r="1508" spans="2:11" ht="12.75">
      <c r="B1508" s="265"/>
      <c r="H1508" s="6">
        <f>H1507-B1508</f>
        <v>0</v>
      </c>
      <c r="I1508" s="24">
        <f>+B1508/K1508</f>
        <v>0</v>
      </c>
      <c r="K1508" s="2">
        <v>550</v>
      </c>
    </row>
    <row r="1509" spans="2:11" ht="12.75">
      <c r="B1509" s="261">
        <v>10000</v>
      </c>
      <c r="C1509" s="1" t="s">
        <v>893</v>
      </c>
      <c r="D1509" s="1" t="s">
        <v>529</v>
      </c>
      <c r="E1509" s="1" t="s">
        <v>894</v>
      </c>
      <c r="F1509" s="29" t="s">
        <v>538</v>
      </c>
      <c r="G1509" s="29" t="s">
        <v>127</v>
      </c>
      <c r="H1509" s="6">
        <f>H1508-B1509</f>
        <v>-10000</v>
      </c>
      <c r="I1509" s="24">
        <f>+B1509/K1509</f>
        <v>18.181818181818183</v>
      </c>
      <c r="K1509" s="2">
        <v>550</v>
      </c>
    </row>
    <row r="1510" spans="2:11" ht="12.75">
      <c r="B1510" s="261">
        <v>10000</v>
      </c>
      <c r="C1510" s="1" t="s">
        <v>895</v>
      </c>
      <c r="D1510" s="1" t="s">
        <v>529</v>
      </c>
      <c r="E1510" s="1" t="s">
        <v>896</v>
      </c>
      <c r="F1510" s="29" t="s">
        <v>538</v>
      </c>
      <c r="G1510" s="29" t="s">
        <v>127</v>
      </c>
      <c r="H1510" s="6">
        <f>H1509-B1510</f>
        <v>-20000</v>
      </c>
      <c r="I1510" s="24">
        <f>+B1510/K1510</f>
        <v>18.181818181818183</v>
      </c>
      <c r="K1510" s="2">
        <v>550</v>
      </c>
    </row>
    <row r="1511" spans="1:11" s="44" customFormat="1" ht="12.75">
      <c r="A1511" s="13"/>
      <c r="B1511" s="262">
        <f>SUM(B1509:B1510)</f>
        <v>20000</v>
      </c>
      <c r="C1511" s="13" t="s">
        <v>541</v>
      </c>
      <c r="D1511" s="13"/>
      <c r="E1511" s="13" t="s">
        <v>897</v>
      </c>
      <c r="F1511" s="20"/>
      <c r="G1511" s="20"/>
      <c r="H1511" s="40">
        <v>0</v>
      </c>
      <c r="I1511" s="43">
        <f t="shared" si="56"/>
        <v>36.36363636363637</v>
      </c>
      <c r="K1511" s="2">
        <v>550</v>
      </c>
    </row>
    <row r="1512" spans="2:11" ht="12.75">
      <c r="B1512" s="261"/>
      <c r="H1512" s="6">
        <f t="shared" si="57"/>
        <v>0</v>
      </c>
      <c r="I1512" s="24">
        <f t="shared" si="56"/>
        <v>0</v>
      </c>
      <c r="K1512" s="2">
        <v>550</v>
      </c>
    </row>
    <row r="1513" spans="2:11" ht="12.75">
      <c r="B1513" s="261"/>
      <c r="I1513" s="24"/>
      <c r="K1513" s="2">
        <v>550</v>
      </c>
    </row>
    <row r="1514" spans="2:11" ht="12.75">
      <c r="B1514" s="261"/>
      <c r="I1514" s="24"/>
      <c r="K1514" s="2">
        <v>550</v>
      </c>
    </row>
    <row r="1515" spans="2:11" ht="12.75">
      <c r="B1515" s="261"/>
      <c r="H1515" s="6">
        <f>H1514-B1515</f>
        <v>0</v>
      </c>
      <c r="I1515" s="24">
        <f>+B1515/K1515</f>
        <v>0</v>
      </c>
      <c r="K1515" s="2">
        <v>550</v>
      </c>
    </row>
    <row r="1516" spans="2:11" ht="12.75">
      <c r="B1516" s="261">
        <v>5000</v>
      </c>
      <c r="C1516" s="1" t="s">
        <v>898</v>
      </c>
      <c r="D1516" s="1" t="s">
        <v>529</v>
      </c>
      <c r="E1516" s="1" t="s">
        <v>899</v>
      </c>
      <c r="F1516" s="29" t="s">
        <v>546</v>
      </c>
      <c r="G1516" s="29" t="s">
        <v>41</v>
      </c>
      <c r="H1516" s="6">
        <f>H1515-B1516</f>
        <v>-5000</v>
      </c>
      <c r="I1516" s="24">
        <f>+B1516/K1516</f>
        <v>9.090909090909092</v>
      </c>
      <c r="K1516" s="2">
        <v>550</v>
      </c>
    </row>
    <row r="1517" spans="2:11" ht="12.75">
      <c r="B1517" s="261">
        <v>5000</v>
      </c>
      <c r="C1517" s="1" t="s">
        <v>900</v>
      </c>
      <c r="D1517" s="1" t="s">
        <v>529</v>
      </c>
      <c r="E1517" s="14" t="s">
        <v>891</v>
      </c>
      <c r="F1517" s="29" t="s">
        <v>901</v>
      </c>
      <c r="G1517" s="29" t="s">
        <v>248</v>
      </c>
      <c r="H1517" s="6">
        <f>H1516-B1517</f>
        <v>-10000</v>
      </c>
      <c r="I1517" s="24">
        <f>+B1517/K1517</f>
        <v>9.090909090909092</v>
      </c>
      <c r="K1517" s="2">
        <v>550</v>
      </c>
    </row>
    <row r="1518" spans="2:11" ht="12.75">
      <c r="B1518" s="261">
        <v>30000</v>
      </c>
      <c r="C1518" s="14" t="s">
        <v>553</v>
      </c>
      <c r="D1518" s="1" t="s">
        <v>529</v>
      </c>
      <c r="E1518" s="1" t="s">
        <v>902</v>
      </c>
      <c r="F1518" s="29" t="s">
        <v>540</v>
      </c>
      <c r="G1518" s="29" t="s">
        <v>234</v>
      </c>
      <c r="H1518" s="6">
        <f>H1517-B1518</f>
        <v>-40000</v>
      </c>
      <c r="I1518" s="24">
        <f>+B1518/K1518</f>
        <v>54.54545454545455</v>
      </c>
      <c r="K1518" s="2">
        <v>550</v>
      </c>
    </row>
    <row r="1519" spans="1:11" s="44" customFormat="1" ht="12.75">
      <c r="A1519" s="13"/>
      <c r="B1519" s="262">
        <f>SUM(B1516:B1518)</f>
        <v>40000</v>
      </c>
      <c r="C1519" s="13" t="s">
        <v>903</v>
      </c>
      <c r="D1519" s="13"/>
      <c r="E1519" s="13" t="s">
        <v>119</v>
      </c>
      <c r="F1519" s="20"/>
      <c r="G1519" s="20"/>
      <c r="H1519" s="40">
        <v>0</v>
      </c>
      <c r="I1519" s="43">
        <f aca="true" t="shared" si="58" ref="I1519:I1562">+B1519/K1519</f>
        <v>72.72727272727273</v>
      </c>
      <c r="K1519" s="2">
        <v>550</v>
      </c>
    </row>
    <row r="1520" spans="2:11" ht="12.75">
      <c r="B1520" s="261"/>
      <c r="H1520" s="6">
        <f t="shared" si="57"/>
        <v>0</v>
      </c>
      <c r="I1520" s="24">
        <f t="shared" si="58"/>
        <v>0</v>
      </c>
      <c r="K1520" s="2">
        <v>550</v>
      </c>
    </row>
    <row r="1521" spans="2:11" ht="12.75">
      <c r="B1521" s="261"/>
      <c r="H1521" s="6">
        <v>0</v>
      </c>
      <c r="I1521" s="24">
        <f t="shared" si="58"/>
        <v>0</v>
      </c>
      <c r="K1521" s="2">
        <v>550</v>
      </c>
    </row>
    <row r="1522" spans="2:11" ht="12.75">
      <c r="B1522" s="261"/>
      <c r="H1522" s="6">
        <f t="shared" si="57"/>
        <v>0</v>
      </c>
      <c r="I1522" s="24">
        <f t="shared" si="58"/>
        <v>0</v>
      </c>
      <c r="K1522" s="2">
        <v>550</v>
      </c>
    </row>
    <row r="1523" spans="2:11" ht="12.75">
      <c r="B1523" s="261">
        <v>350</v>
      </c>
      <c r="C1523" s="1" t="s">
        <v>518</v>
      </c>
      <c r="D1523" s="1" t="s">
        <v>529</v>
      </c>
      <c r="E1523" s="1" t="s">
        <v>65</v>
      </c>
      <c r="F1523" s="29" t="s">
        <v>530</v>
      </c>
      <c r="G1523" s="29" t="s">
        <v>41</v>
      </c>
      <c r="H1523" s="6">
        <f t="shared" si="57"/>
        <v>-350</v>
      </c>
      <c r="I1523" s="24">
        <f t="shared" si="58"/>
        <v>0.6363636363636364</v>
      </c>
      <c r="K1523" s="2">
        <v>550</v>
      </c>
    </row>
    <row r="1524" spans="2:11" ht="12.75">
      <c r="B1524" s="261">
        <v>900</v>
      </c>
      <c r="C1524" s="1" t="s">
        <v>518</v>
      </c>
      <c r="D1524" s="1" t="s">
        <v>529</v>
      </c>
      <c r="E1524" s="1" t="s">
        <v>65</v>
      </c>
      <c r="F1524" s="29" t="s">
        <v>547</v>
      </c>
      <c r="G1524" s="29" t="s">
        <v>37</v>
      </c>
      <c r="H1524" s="6">
        <f t="shared" si="57"/>
        <v>-1250</v>
      </c>
      <c r="I1524" s="24">
        <f t="shared" si="58"/>
        <v>1.6363636363636365</v>
      </c>
      <c r="K1524" s="2">
        <v>550</v>
      </c>
    </row>
    <row r="1525" spans="2:11" ht="12.75">
      <c r="B1525" s="261">
        <v>4800</v>
      </c>
      <c r="C1525" s="1" t="s">
        <v>67</v>
      </c>
      <c r="D1525" s="1" t="s">
        <v>529</v>
      </c>
      <c r="E1525" s="1" t="s">
        <v>65</v>
      </c>
      <c r="F1525" s="29" t="s">
        <v>543</v>
      </c>
      <c r="G1525" s="29" t="s">
        <v>73</v>
      </c>
      <c r="H1525" s="6">
        <f t="shared" si="57"/>
        <v>-6050</v>
      </c>
      <c r="I1525" s="24">
        <f t="shared" si="58"/>
        <v>8.727272727272727</v>
      </c>
      <c r="K1525" s="2">
        <v>550</v>
      </c>
    </row>
    <row r="1526" spans="2:11" ht="12.75">
      <c r="B1526" s="261">
        <v>575</v>
      </c>
      <c r="C1526" s="1" t="s">
        <v>518</v>
      </c>
      <c r="D1526" s="1" t="s">
        <v>529</v>
      </c>
      <c r="E1526" s="1" t="s">
        <v>65</v>
      </c>
      <c r="F1526" s="29" t="s">
        <v>527</v>
      </c>
      <c r="G1526" s="29" t="s">
        <v>73</v>
      </c>
      <c r="H1526" s="6">
        <f t="shared" si="57"/>
        <v>-6625</v>
      </c>
      <c r="I1526" s="24">
        <f t="shared" si="58"/>
        <v>1.0454545454545454</v>
      </c>
      <c r="K1526" s="2">
        <v>550</v>
      </c>
    </row>
    <row r="1527" spans="2:11" ht="12.75">
      <c r="B1527" s="261">
        <v>450</v>
      </c>
      <c r="C1527" s="1" t="s">
        <v>518</v>
      </c>
      <c r="D1527" s="1" t="s">
        <v>529</v>
      </c>
      <c r="E1527" s="1" t="s">
        <v>65</v>
      </c>
      <c r="F1527" s="29" t="s">
        <v>904</v>
      </c>
      <c r="G1527" s="29" t="s">
        <v>76</v>
      </c>
      <c r="H1527" s="6">
        <f t="shared" si="57"/>
        <v>-7075</v>
      </c>
      <c r="I1527" s="24">
        <f t="shared" si="58"/>
        <v>0.8181818181818182</v>
      </c>
      <c r="K1527" s="2">
        <v>550</v>
      </c>
    </row>
    <row r="1528" spans="2:11" ht="12.75">
      <c r="B1528" s="261">
        <v>1500</v>
      </c>
      <c r="C1528" s="1" t="s">
        <v>905</v>
      </c>
      <c r="D1528" s="1" t="s">
        <v>529</v>
      </c>
      <c r="E1528" s="1" t="s">
        <v>65</v>
      </c>
      <c r="F1528" s="29" t="s">
        <v>539</v>
      </c>
      <c r="G1528" s="29" t="s">
        <v>244</v>
      </c>
      <c r="H1528" s="6">
        <f t="shared" si="57"/>
        <v>-8575</v>
      </c>
      <c r="I1528" s="24">
        <f t="shared" si="58"/>
        <v>2.727272727272727</v>
      </c>
      <c r="K1528" s="2">
        <v>550</v>
      </c>
    </row>
    <row r="1529" spans="2:11" ht="12.75">
      <c r="B1529" s="261">
        <v>600</v>
      </c>
      <c r="C1529" s="1" t="s">
        <v>906</v>
      </c>
      <c r="D1529" s="1" t="s">
        <v>529</v>
      </c>
      <c r="E1529" s="14" t="s">
        <v>65</v>
      </c>
      <c r="F1529" s="29" t="s">
        <v>907</v>
      </c>
      <c r="G1529" s="29" t="s">
        <v>248</v>
      </c>
      <c r="H1529" s="6">
        <f t="shared" si="57"/>
        <v>-9175</v>
      </c>
      <c r="I1529" s="24">
        <f t="shared" si="58"/>
        <v>1.0909090909090908</v>
      </c>
      <c r="K1529" s="2">
        <v>550</v>
      </c>
    </row>
    <row r="1530" spans="2:11" ht="12.75">
      <c r="B1530" s="261">
        <v>900</v>
      </c>
      <c r="C1530" s="1" t="s">
        <v>64</v>
      </c>
      <c r="D1530" s="1" t="s">
        <v>529</v>
      </c>
      <c r="E1530" s="1" t="s">
        <v>65</v>
      </c>
      <c r="F1530" s="29" t="s">
        <v>538</v>
      </c>
      <c r="G1530" s="29" t="s">
        <v>248</v>
      </c>
      <c r="H1530" s="6">
        <f t="shared" si="57"/>
        <v>-10075</v>
      </c>
      <c r="I1530" s="24">
        <f t="shared" si="58"/>
        <v>1.6363636363636365</v>
      </c>
      <c r="K1530" s="2">
        <v>550</v>
      </c>
    </row>
    <row r="1531" spans="2:11" ht="12.75">
      <c r="B1531" s="261">
        <v>10000</v>
      </c>
      <c r="C1531" s="1" t="s">
        <v>542</v>
      </c>
      <c r="D1531" s="1" t="s">
        <v>529</v>
      </c>
      <c r="E1531" s="1" t="s">
        <v>65</v>
      </c>
      <c r="F1531" s="29" t="s">
        <v>538</v>
      </c>
      <c r="G1531" s="29" t="s">
        <v>248</v>
      </c>
      <c r="H1531" s="6">
        <f t="shared" si="57"/>
        <v>-20075</v>
      </c>
      <c r="I1531" s="24">
        <f t="shared" si="58"/>
        <v>18.181818181818183</v>
      </c>
      <c r="K1531" s="2">
        <v>550</v>
      </c>
    </row>
    <row r="1532" spans="2:11" ht="12.75">
      <c r="B1532" s="261">
        <v>3000</v>
      </c>
      <c r="C1532" s="1" t="s">
        <v>908</v>
      </c>
      <c r="D1532" s="1" t="s">
        <v>529</v>
      </c>
      <c r="E1532" s="1" t="s">
        <v>65</v>
      </c>
      <c r="F1532" s="29" t="s">
        <v>909</v>
      </c>
      <c r="G1532" s="29" t="s">
        <v>240</v>
      </c>
      <c r="H1532" s="6">
        <f t="shared" si="57"/>
        <v>-23075</v>
      </c>
      <c r="I1532" s="24">
        <f t="shared" si="58"/>
        <v>5.454545454545454</v>
      </c>
      <c r="K1532" s="2">
        <v>550</v>
      </c>
    </row>
    <row r="1533" spans="2:11" ht="12.75">
      <c r="B1533" s="261">
        <v>850</v>
      </c>
      <c r="C1533" s="1" t="s">
        <v>518</v>
      </c>
      <c r="D1533" s="1" t="s">
        <v>529</v>
      </c>
      <c r="E1533" s="1" t="s">
        <v>65</v>
      </c>
      <c r="F1533" s="29" t="s">
        <v>910</v>
      </c>
      <c r="G1533" s="29" t="s">
        <v>151</v>
      </c>
      <c r="H1533" s="6">
        <f t="shared" si="57"/>
        <v>-23925</v>
      </c>
      <c r="I1533" s="24">
        <f t="shared" si="58"/>
        <v>1.5454545454545454</v>
      </c>
      <c r="K1533" s="2">
        <v>550</v>
      </c>
    </row>
    <row r="1534" spans="2:11" ht="12.75">
      <c r="B1534" s="261">
        <v>1000</v>
      </c>
      <c r="C1534" s="1" t="s">
        <v>64</v>
      </c>
      <c r="D1534" s="1" t="s">
        <v>529</v>
      </c>
      <c r="E1534" s="1" t="s">
        <v>65</v>
      </c>
      <c r="F1534" s="29" t="s">
        <v>911</v>
      </c>
      <c r="G1534" s="29" t="s">
        <v>151</v>
      </c>
      <c r="H1534" s="6">
        <f t="shared" si="57"/>
        <v>-24925</v>
      </c>
      <c r="I1534" s="24">
        <f t="shared" si="58"/>
        <v>1.8181818181818181</v>
      </c>
      <c r="K1534" s="2">
        <v>550</v>
      </c>
    </row>
    <row r="1535" spans="2:11" ht="12.75">
      <c r="B1535" s="261">
        <v>350</v>
      </c>
      <c r="C1535" s="1" t="s">
        <v>518</v>
      </c>
      <c r="D1535" s="1" t="s">
        <v>529</v>
      </c>
      <c r="E1535" s="1" t="s">
        <v>65</v>
      </c>
      <c r="F1535" s="29" t="s">
        <v>911</v>
      </c>
      <c r="G1535" s="29" t="s">
        <v>151</v>
      </c>
      <c r="H1535" s="6">
        <f t="shared" si="57"/>
        <v>-25275</v>
      </c>
      <c r="I1535" s="24">
        <f t="shared" si="58"/>
        <v>0.6363636363636364</v>
      </c>
      <c r="K1535" s="2">
        <v>550</v>
      </c>
    </row>
    <row r="1536" spans="2:11" ht="12.75">
      <c r="B1536" s="261">
        <v>1400</v>
      </c>
      <c r="C1536" s="1" t="s">
        <v>67</v>
      </c>
      <c r="D1536" s="1" t="s">
        <v>529</v>
      </c>
      <c r="E1536" s="1" t="s">
        <v>65</v>
      </c>
      <c r="F1536" s="29" t="s">
        <v>911</v>
      </c>
      <c r="G1536" s="29" t="s">
        <v>151</v>
      </c>
      <c r="H1536" s="6">
        <f t="shared" si="57"/>
        <v>-26675</v>
      </c>
      <c r="I1536" s="24">
        <f t="shared" si="58"/>
        <v>2.5454545454545454</v>
      </c>
      <c r="K1536" s="2">
        <v>550</v>
      </c>
    </row>
    <row r="1537" spans="1:11" s="17" customFormat="1" ht="12.75">
      <c r="A1537" s="14"/>
      <c r="B1537" s="260">
        <v>165</v>
      </c>
      <c r="C1537" s="14" t="s">
        <v>518</v>
      </c>
      <c r="D1537" s="14" t="s">
        <v>529</v>
      </c>
      <c r="E1537" s="51" t="s">
        <v>65</v>
      </c>
      <c r="F1537" s="49" t="s">
        <v>869</v>
      </c>
      <c r="G1537" s="55" t="s">
        <v>95</v>
      </c>
      <c r="H1537" s="45">
        <f t="shared" si="57"/>
        <v>-26840</v>
      </c>
      <c r="I1537" s="50">
        <f t="shared" si="58"/>
        <v>0.3</v>
      </c>
      <c r="K1537" s="2">
        <v>550</v>
      </c>
    </row>
    <row r="1538" spans="2:11" ht="12.75">
      <c r="B1538" s="260">
        <v>150</v>
      </c>
      <c r="C1538" s="14" t="s">
        <v>67</v>
      </c>
      <c r="D1538" s="14" t="s">
        <v>529</v>
      </c>
      <c r="E1538" s="14" t="s">
        <v>65</v>
      </c>
      <c r="F1538" s="29" t="s">
        <v>869</v>
      </c>
      <c r="G1538" s="49" t="s">
        <v>95</v>
      </c>
      <c r="H1538" s="6">
        <f t="shared" si="57"/>
        <v>-26990</v>
      </c>
      <c r="I1538" s="24">
        <f t="shared" si="58"/>
        <v>0.2727272727272727</v>
      </c>
      <c r="K1538" s="2">
        <v>550</v>
      </c>
    </row>
    <row r="1539" spans="2:11" ht="12.75">
      <c r="B1539" s="261">
        <v>2550</v>
      </c>
      <c r="C1539" s="14" t="s">
        <v>912</v>
      </c>
      <c r="D1539" s="14" t="s">
        <v>529</v>
      </c>
      <c r="E1539" s="1" t="s">
        <v>65</v>
      </c>
      <c r="F1539" s="29" t="s">
        <v>913</v>
      </c>
      <c r="G1539" s="29" t="s">
        <v>55</v>
      </c>
      <c r="H1539" s="6">
        <f aca="true" t="shared" si="59" ref="H1539:H1562">H1538-B1539</f>
        <v>-29540</v>
      </c>
      <c r="I1539" s="24">
        <f t="shared" si="58"/>
        <v>4.636363636363637</v>
      </c>
      <c r="K1539" s="2">
        <v>550</v>
      </c>
    </row>
    <row r="1540" spans="2:11" ht="12.75">
      <c r="B1540" s="261">
        <v>16800</v>
      </c>
      <c r="C1540" s="1" t="s">
        <v>605</v>
      </c>
      <c r="D1540" s="14" t="s">
        <v>529</v>
      </c>
      <c r="E1540" s="1" t="s">
        <v>65</v>
      </c>
      <c r="F1540" s="29" t="s">
        <v>914</v>
      </c>
      <c r="G1540" s="29" t="s">
        <v>55</v>
      </c>
      <c r="H1540" s="6">
        <f t="shared" si="59"/>
        <v>-46340</v>
      </c>
      <c r="I1540" s="24">
        <f t="shared" si="58"/>
        <v>30.545454545454547</v>
      </c>
      <c r="K1540" s="2">
        <v>550</v>
      </c>
    </row>
    <row r="1541" spans="2:11" ht="12.75">
      <c r="B1541" s="261">
        <v>13500</v>
      </c>
      <c r="C1541" s="1" t="s">
        <v>605</v>
      </c>
      <c r="D1541" s="14" t="s">
        <v>529</v>
      </c>
      <c r="E1541" s="1" t="s">
        <v>65</v>
      </c>
      <c r="F1541" s="29" t="s">
        <v>915</v>
      </c>
      <c r="G1541" s="29" t="s">
        <v>41</v>
      </c>
      <c r="H1541" s="6">
        <f t="shared" si="59"/>
        <v>-59840</v>
      </c>
      <c r="I1541" s="24">
        <f t="shared" si="58"/>
        <v>24.545454545454547</v>
      </c>
      <c r="K1541" s="2">
        <v>550</v>
      </c>
    </row>
    <row r="1542" spans="2:11" ht="12.75">
      <c r="B1542" s="260">
        <v>4000</v>
      </c>
      <c r="C1542" s="14" t="s">
        <v>916</v>
      </c>
      <c r="D1542" s="14" t="s">
        <v>529</v>
      </c>
      <c r="E1542" s="14" t="s">
        <v>65</v>
      </c>
      <c r="F1542" s="49" t="s">
        <v>917</v>
      </c>
      <c r="G1542" s="49" t="s">
        <v>37</v>
      </c>
      <c r="H1542" s="6">
        <f t="shared" si="59"/>
        <v>-63840</v>
      </c>
      <c r="I1542" s="24">
        <f t="shared" si="58"/>
        <v>7.2727272727272725</v>
      </c>
      <c r="K1542" s="2">
        <v>550</v>
      </c>
    </row>
    <row r="1543" spans="2:11" ht="12.75">
      <c r="B1543" s="261">
        <v>600</v>
      </c>
      <c r="C1543" s="1" t="s">
        <v>67</v>
      </c>
      <c r="D1543" s="14" t="s">
        <v>529</v>
      </c>
      <c r="E1543" s="1" t="s">
        <v>65</v>
      </c>
      <c r="F1543" s="29" t="s">
        <v>918</v>
      </c>
      <c r="G1543" s="29" t="s">
        <v>37</v>
      </c>
      <c r="H1543" s="6">
        <f t="shared" si="59"/>
        <v>-64440</v>
      </c>
      <c r="I1543" s="24">
        <f t="shared" si="58"/>
        <v>1.0909090909090908</v>
      </c>
      <c r="K1543" s="2">
        <v>550</v>
      </c>
    </row>
    <row r="1544" spans="2:11" ht="12.75">
      <c r="B1544" s="261">
        <v>180</v>
      </c>
      <c r="C1544" s="1" t="s">
        <v>67</v>
      </c>
      <c r="D1544" s="14" t="s">
        <v>529</v>
      </c>
      <c r="E1544" s="1" t="s">
        <v>65</v>
      </c>
      <c r="F1544" s="29" t="s">
        <v>919</v>
      </c>
      <c r="G1544" s="29" t="s">
        <v>39</v>
      </c>
      <c r="H1544" s="6">
        <f t="shared" si="59"/>
        <v>-64620</v>
      </c>
      <c r="I1544" s="24">
        <f t="shared" si="58"/>
        <v>0.32727272727272727</v>
      </c>
      <c r="K1544" s="2">
        <v>550</v>
      </c>
    </row>
    <row r="1545" spans="2:11" ht="12.75">
      <c r="B1545" s="261">
        <v>300</v>
      </c>
      <c r="C1545" s="1" t="s">
        <v>67</v>
      </c>
      <c r="D1545" s="14" t="s">
        <v>529</v>
      </c>
      <c r="E1545" s="1" t="s">
        <v>65</v>
      </c>
      <c r="F1545" s="29" t="s">
        <v>869</v>
      </c>
      <c r="G1545" s="29" t="s">
        <v>71</v>
      </c>
      <c r="H1545" s="6">
        <f t="shared" si="59"/>
        <v>-64920</v>
      </c>
      <c r="I1545" s="24">
        <f t="shared" si="58"/>
        <v>0.5454545454545454</v>
      </c>
      <c r="K1545" s="2">
        <v>550</v>
      </c>
    </row>
    <row r="1546" spans="2:11" ht="12.75">
      <c r="B1546" s="261">
        <v>3750</v>
      </c>
      <c r="C1546" s="1" t="s">
        <v>920</v>
      </c>
      <c r="D1546" s="14" t="s">
        <v>529</v>
      </c>
      <c r="E1546" s="14" t="s">
        <v>65</v>
      </c>
      <c r="F1546" s="29" t="s">
        <v>921</v>
      </c>
      <c r="G1546" s="29" t="s">
        <v>71</v>
      </c>
      <c r="H1546" s="6">
        <f t="shared" si="59"/>
        <v>-68670</v>
      </c>
      <c r="I1546" s="24">
        <f t="shared" si="58"/>
        <v>6.818181818181818</v>
      </c>
      <c r="K1546" s="2">
        <v>550</v>
      </c>
    </row>
    <row r="1547" spans="2:11" ht="12.75">
      <c r="B1547" s="261">
        <v>900</v>
      </c>
      <c r="C1547" s="1" t="s">
        <v>922</v>
      </c>
      <c r="D1547" s="14" t="s">
        <v>529</v>
      </c>
      <c r="E1547" s="1" t="s">
        <v>65</v>
      </c>
      <c r="F1547" s="29" t="s">
        <v>923</v>
      </c>
      <c r="G1547" s="29" t="s">
        <v>71</v>
      </c>
      <c r="H1547" s="6">
        <f t="shared" si="59"/>
        <v>-69570</v>
      </c>
      <c r="I1547" s="24">
        <f t="shared" si="58"/>
        <v>1.6363636363636365</v>
      </c>
      <c r="K1547" s="2">
        <v>550</v>
      </c>
    </row>
    <row r="1548" spans="2:11" ht="12.75">
      <c r="B1548" s="261">
        <v>3500</v>
      </c>
      <c r="C1548" s="1" t="s">
        <v>587</v>
      </c>
      <c r="D1548" s="14" t="s">
        <v>529</v>
      </c>
      <c r="E1548" s="1" t="s">
        <v>65</v>
      </c>
      <c r="F1548" s="29" t="s">
        <v>923</v>
      </c>
      <c r="G1548" s="29" t="s">
        <v>71</v>
      </c>
      <c r="H1548" s="6">
        <f t="shared" si="59"/>
        <v>-73070</v>
      </c>
      <c r="I1548" s="24">
        <f t="shared" si="58"/>
        <v>6.363636363636363</v>
      </c>
      <c r="K1548" s="2">
        <v>550</v>
      </c>
    </row>
    <row r="1549" spans="2:11" ht="12.75">
      <c r="B1549" s="261">
        <v>850</v>
      </c>
      <c r="C1549" s="1" t="s">
        <v>64</v>
      </c>
      <c r="D1549" s="14" t="s">
        <v>529</v>
      </c>
      <c r="E1549" s="1" t="s">
        <v>65</v>
      </c>
      <c r="F1549" s="29" t="s">
        <v>923</v>
      </c>
      <c r="G1549" s="29" t="s">
        <v>71</v>
      </c>
      <c r="H1549" s="6">
        <f t="shared" si="59"/>
        <v>-73920</v>
      </c>
      <c r="I1549" s="24">
        <f t="shared" si="58"/>
        <v>1.5454545454545454</v>
      </c>
      <c r="K1549" s="2">
        <v>550</v>
      </c>
    </row>
    <row r="1550" spans="2:11" ht="12.75">
      <c r="B1550" s="261">
        <v>300</v>
      </c>
      <c r="C1550" s="1" t="s">
        <v>67</v>
      </c>
      <c r="D1550" s="14" t="s">
        <v>529</v>
      </c>
      <c r="E1550" s="1" t="s">
        <v>65</v>
      </c>
      <c r="F1550" s="29" t="s">
        <v>924</v>
      </c>
      <c r="G1550" s="29" t="s">
        <v>73</v>
      </c>
      <c r="H1550" s="6">
        <f t="shared" si="59"/>
        <v>-74220</v>
      </c>
      <c r="I1550" s="24">
        <f t="shared" si="58"/>
        <v>0.5454545454545454</v>
      </c>
      <c r="K1550" s="2">
        <v>550</v>
      </c>
    </row>
    <row r="1551" spans="2:11" ht="12.75">
      <c r="B1551" s="261">
        <v>50</v>
      </c>
      <c r="C1551" s="1" t="s">
        <v>518</v>
      </c>
      <c r="D1551" s="14" t="s">
        <v>529</v>
      </c>
      <c r="E1551" s="1" t="s">
        <v>65</v>
      </c>
      <c r="F1551" s="29" t="s">
        <v>924</v>
      </c>
      <c r="G1551" s="29" t="s">
        <v>73</v>
      </c>
      <c r="H1551" s="6">
        <f t="shared" si="59"/>
        <v>-74270</v>
      </c>
      <c r="I1551" s="24">
        <f t="shared" si="58"/>
        <v>0.09090909090909091</v>
      </c>
      <c r="K1551" s="2">
        <v>550</v>
      </c>
    </row>
    <row r="1552" spans="2:11" ht="12.75">
      <c r="B1552" s="261">
        <v>50</v>
      </c>
      <c r="C1552" s="1" t="s">
        <v>518</v>
      </c>
      <c r="D1552" s="14" t="s">
        <v>529</v>
      </c>
      <c r="E1552" s="1" t="s">
        <v>65</v>
      </c>
      <c r="F1552" s="29" t="s">
        <v>925</v>
      </c>
      <c r="G1552" s="29" t="s">
        <v>73</v>
      </c>
      <c r="H1552" s="6">
        <f t="shared" si="59"/>
        <v>-74320</v>
      </c>
      <c r="I1552" s="24">
        <f t="shared" si="58"/>
        <v>0.09090909090909091</v>
      </c>
      <c r="K1552" s="2">
        <v>550</v>
      </c>
    </row>
    <row r="1553" spans="2:11" ht="12.75">
      <c r="B1553" s="261">
        <v>600</v>
      </c>
      <c r="C1553" s="1" t="s">
        <v>67</v>
      </c>
      <c r="D1553" s="14" t="s">
        <v>529</v>
      </c>
      <c r="E1553" s="1" t="s">
        <v>65</v>
      </c>
      <c r="F1553" s="57" t="s">
        <v>925</v>
      </c>
      <c r="G1553" s="29" t="s">
        <v>73</v>
      </c>
      <c r="H1553" s="6">
        <f t="shared" si="59"/>
        <v>-74920</v>
      </c>
      <c r="I1553" s="24">
        <f t="shared" si="58"/>
        <v>1.0909090909090908</v>
      </c>
      <c r="K1553" s="2">
        <v>550</v>
      </c>
    </row>
    <row r="1554" spans="2:11" ht="12.75">
      <c r="B1554" s="261">
        <v>700</v>
      </c>
      <c r="C1554" s="1" t="s">
        <v>518</v>
      </c>
      <c r="D1554" s="14" t="s">
        <v>529</v>
      </c>
      <c r="E1554" s="1" t="s">
        <v>65</v>
      </c>
      <c r="F1554" s="57" t="s">
        <v>869</v>
      </c>
      <c r="G1554" s="29" t="s">
        <v>73</v>
      </c>
      <c r="H1554" s="6">
        <f t="shared" si="59"/>
        <v>-75620</v>
      </c>
      <c r="I1554" s="24">
        <f t="shared" si="58"/>
        <v>1.2727272727272727</v>
      </c>
      <c r="K1554" s="2">
        <v>550</v>
      </c>
    </row>
    <row r="1555" spans="2:11" ht="12.75">
      <c r="B1555" s="261">
        <v>400</v>
      </c>
      <c r="C1555" s="1" t="s">
        <v>67</v>
      </c>
      <c r="D1555" s="14" t="s">
        <v>529</v>
      </c>
      <c r="E1555" s="1" t="s">
        <v>65</v>
      </c>
      <c r="F1555" s="29" t="s">
        <v>869</v>
      </c>
      <c r="G1555" s="29" t="s">
        <v>79</v>
      </c>
      <c r="H1555" s="6">
        <f t="shared" si="59"/>
        <v>-76020</v>
      </c>
      <c r="I1555" s="24">
        <f t="shared" si="58"/>
        <v>0.7272727272727273</v>
      </c>
      <c r="K1555" s="2">
        <v>550</v>
      </c>
    </row>
    <row r="1556" spans="2:11" ht="12.75">
      <c r="B1556" s="261">
        <v>100</v>
      </c>
      <c r="C1556" s="1" t="s">
        <v>67</v>
      </c>
      <c r="D1556" s="14" t="s">
        <v>529</v>
      </c>
      <c r="E1556" s="1" t="s">
        <v>65</v>
      </c>
      <c r="F1556" s="29" t="s">
        <v>869</v>
      </c>
      <c r="G1556" s="29" t="s">
        <v>76</v>
      </c>
      <c r="H1556" s="6">
        <f t="shared" si="59"/>
        <v>-76120</v>
      </c>
      <c r="I1556" s="24">
        <f t="shared" si="58"/>
        <v>0.18181818181818182</v>
      </c>
      <c r="K1556" s="2">
        <v>550</v>
      </c>
    </row>
    <row r="1557" spans="2:11" ht="12.75">
      <c r="B1557" s="261">
        <v>200</v>
      </c>
      <c r="C1557" s="1" t="s">
        <v>67</v>
      </c>
      <c r="D1557" s="14" t="s">
        <v>529</v>
      </c>
      <c r="E1557" s="1" t="s">
        <v>65</v>
      </c>
      <c r="F1557" s="29" t="s">
        <v>869</v>
      </c>
      <c r="G1557" s="29" t="s">
        <v>248</v>
      </c>
      <c r="H1557" s="6">
        <f t="shared" si="59"/>
        <v>-76320</v>
      </c>
      <c r="I1557" s="24">
        <f t="shared" si="58"/>
        <v>0.36363636363636365</v>
      </c>
      <c r="K1557" s="2">
        <v>550</v>
      </c>
    </row>
    <row r="1558" spans="2:11" ht="12.75">
      <c r="B1558" s="261">
        <v>300</v>
      </c>
      <c r="C1558" s="1" t="s">
        <v>926</v>
      </c>
      <c r="D1558" s="14" t="s">
        <v>529</v>
      </c>
      <c r="E1558" s="14" t="s">
        <v>65</v>
      </c>
      <c r="F1558" s="46" t="s">
        <v>585</v>
      </c>
      <c r="G1558" s="29" t="s">
        <v>234</v>
      </c>
      <c r="H1558" s="6">
        <f t="shared" si="59"/>
        <v>-76620</v>
      </c>
      <c r="I1558" s="24">
        <f t="shared" si="58"/>
        <v>0.5454545454545454</v>
      </c>
      <c r="K1558" s="2">
        <v>550</v>
      </c>
    </row>
    <row r="1559" spans="2:11" ht="12.75">
      <c r="B1559" s="261">
        <v>1200</v>
      </c>
      <c r="C1559" s="1" t="s">
        <v>927</v>
      </c>
      <c r="D1559" s="14" t="s">
        <v>529</v>
      </c>
      <c r="E1559" s="1" t="s">
        <v>65</v>
      </c>
      <c r="F1559" s="29" t="s">
        <v>928</v>
      </c>
      <c r="G1559" s="29" t="s">
        <v>55</v>
      </c>
      <c r="H1559" s="6">
        <f t="shared" si="59"/>
        <v>-77820</v>
      </c>
      <c r="I1559" s="24">
        <f t="shared" si="58"/>
        <v>2.1818181818181817</v>
      </c>
      <c r="K1559" s="2">
        <v>550</v>
      </c>
    </row>
    <row r="1560" spans="2:11" ht="12.75">
      <c r="B1560" s="261">
        <v>1500</v>
      </c>
      <c r="C1560" s="1" t="s">
        <v>929</v>
      </c>
      <c r="D1560" s="14" t="s">
        <v>529</v>
      </c>
      <c r="E1560" s="1" t="s">
        <v>65</v>
      </c>
      <c r="F1560" s="29" t="s">
        <v>930</v>
      </c>
      <c r="G1560" s="29" t="s">
        <v>71</v>
      </c>
      <c r="H1560" s="6">
        <f t="shared" si="59"/>
        <v>-79320</v>
      </c>
      <c r="I1560" s="24">
        <f t="shared" si="58"/>
        <v>2.727272727272727</v>
      </c>
      <c r="K1560" s="2">
        <v>550</v>
      </c>
    </row>
    <row r="1561" spans="1:11" s="44" customFormat="1" ht="12.75">
      <c r="A1561" s="13"/>
      <c r="B1561" s="262">
        <f>SUM(B1523:B1560)</f>
        <v>79320</v>
      </c>
      <c r="C1561" s="13"/>
      <c r="D1561" s="13"/>
      <c r="E1561" s="13" t="s">
        <v>65</v>
      </c>
      <c r="F1561" s="20"/>
      <c r="G1561" s="20"/>
      <c r="H1561" s="40">
        <v>0</v>
      </c>
      <c r="I1561" s="43">
        <f t="shared" si="58"/>
        <v>144.21818181818182</v>
      </c>
      <c r="K1561" s="2">
        <v>550</v>
      </c>
    </row>
    <row r="1562" spans="2:11" ht="12.75">
      <c r="B1562" s="261"/>
      <c r="H1562" s="6">
        <f t="shared" si="59"/>
        <v>0</v>
      </c>
      <c r="I1562" s="24">
        <f t="shared" si="58"/>
        <v>0</v>
      </c>
      <c r="K1562" s="2">
        <v>550</v>
      </c>
    </row>
    <row r="1563" spans="2:11" ht="12.75">
      <c r="B1563" s="261"/>
      <c r="H1563" s="6">
        <f>H1562-B1563</f>
        <v>0</v>
      </c>
      <c r="I1563" s="24">
        <f>+B1563/K1563</f>
        <v>0</v>
      </c>
      <c r="K1563" s="2">
        <v>550</v>
      </c>
    </row>
    <row r="1564" spans="2:11" ht="12.75">
      <c r="B1564" s="261"/>
      <c r="H1564" s="6">
        <f>H1563-B1564</f>
        <v>0</v>
      </c>
      <c r="I1564" s="24">
        <f>+B1564/K1564</f>
        <v>0</v>
      </c>
      <c r="K1564" s="2">
        <v>550</v>
      </c>
    </row>
    <row r="1565" spans="2:11" ht="12.75">
      <c r="B1565" s="261">
        <v>80000</v>
      </c>
      <c r="C1565" s="1" t="s">
        <v>554</v>
      </c>
      <c r="D1565" s="1" t="s">
        <v>529</v>
      </c>
      <c r="F1565" s="29" t="s">
        <v>625</v>
      </c>
      <c r="G1565" s="57" t="s">
        <v>234</v>
      </c>
      <c r="H1565" s="6">
        <f>H1564-B1565</f>
        <v>-80000</v>
      </c>
      <c r="I1565" s="24">
        <f>+B1565/K1565</f>
        <v>145.45454545454547</v>
      </c>
      <c r="K1565" s="2">
        <v>550</v>
      </c>
    </row>
    <row r="1566" spans="2:11" ht="12.75">
      <c r="B1566" s="261">
        <v>160000</v>
      </c>
      <c r="C1566" s="101" t="s">
        <v>555</v>
      </c>
      <c r="D1566" s="101" t="s">
        <v>529</v>
      </c>
      <c r="E1566" s="101"/>
      <c r="F1566" s="57" t="s">
        <v>625</v>
      </c>
      <c r="G1566" s="57" t="s">
        <v>234</v>
      </c>
      <c r="H1566" s="6">
        <f>H1565-B1566</f>
        <v>-240000</v>
      </c>
      <c r="I1566" s="24">
        <f>+B1566/K1566</f>
        <v>290.90909090909093</v>
      </c>
      <c r="K1566" s="2">
        <v>550</v>
      </c>
    </row>
    <row r="1567" spans="1:11" ht="12.75">
      <c r="A1567" s="13"/>
      <c r="B1567" s="262">
        <f>SUM(B1565:B1566)</f>
        <v>240000</v>
      </c>
      <c r="C1567" s="13" t="s">
        <v>479</v>
      </c>
      <c r="D1567" s="13"/>
      <c r="E1567" s="13"/>
      <c r="F1567" s="20"/>
      <c r="G1567" s="20"/>
      <c r="H1567" s="40">
        <v>0</v>
      </c>
      <c r="I1567" s="43">
        <v>444.44444444444446</v>
      </c>
      <c r="J1567" s="44"/>
      <c r="K1567" s="2">
        <v>550</v>
      </c>
    </row>
    <row r="1568" spans="8:11" ht="12.75">
      <c r="H1568" s="6">
        <f aca="true" t="shared" si="60" ref="H1568:H1573">H1567-B1568</f>
        <v>0</v>
      </c>
      <c r="I1568" s="24">
        <f aca="true" t="shared" si="61" ref="I1568:I1626">+B1568/K1568</f>
        <v>0</v>
      </c>
      <c r="K1568" s="2">
        <v>550</v>
      </c>
    </row>
    <row r="1569" spans="8:11" ht="12.75">
      <c r="H1569" s="6">
        <f t="shared" si="60"/>
        <v>0</v>
      </c>
      <c r="I1569" s="24">
        <f t="shared" si="61"/>
        <v>0</v>
      </c>
      <c r="K1569" s="2">
        <v>550</v>
      </c>
    </row>
    <row r="1570" spans="8:11" ht="12.75">
      <c r="H1570" s="6">
        <f t="shared" si="60"/>
        <v>0</v>
      </c>
      <c r="I1570" s="24">
        <f t="shared" si="61"/>
        <v>0</v>
      </c>
      <c r="K1570" s="2">
        <v>550</v>
      </c>
    </row>
    <row r="1571" spans="8:11" ht="12.75">
      <c r="H1571" s="6">
        <f t="shared" si="60"/>
        <v>0</v>
      </c>
      <c r="I1571" s="24">
        <f t="shared" si="61"/>
        <v>0</v>
      </c>
      <c r="K1571" s="2">
        <v>550</v>
      </c>
    </row>
    <row r="1572" spans="8:11" ht="12.75">
      <c r="H1572" s="6">
        <f t="shared" si="60"/>
        <v>0</v>
      </c>
      <c r="I1572" s="24">
        <f t="shared" si="61"/>
        <v>0</v>
      </c>
      <c r="K1572" s="2">
        <v>550</v>
      </c>
    </row>
    <row r="1573" spans="1:11" s="38" customFormat="1" ht="13.5" thickBot="1">
      <c r="A1573" s="31"/>
      <c r="B1573" s="278">
        <f>+B1579+B1584</f>
        <v>131333</v>
      </c>
      <c r="C1573" s="31"/>
      <c r="D1573" s="95" t="s">
        <v>931</v>
      </c>
      <c r="E1573" s="31"/>
      <c r="F1573" s="34"/>
      <c r="G1573" s="34"/>
      <c r="H1573" s="36">
        <f t="shared" si="60"/>
        <v>-131333</v>
      </c>
      <c r="I1573" s="37">
        <f t="shared" si="61"/>
        <v>238.78727272727272</v>
      </c>
      <c r="K1573" s="2">
        <v>550</v>
      </c>
    </row>
    <row r="1574" spans="2:11" ht="12.75">
      <c r="B1574" s="207"/>
      <c r="H1574" s="6">
        <v>0</v>
      </c>
      <c r="I1574" s="24">
        <f t="shared" si="61"/>
        <v>0</v>
      </c>
      <c r="K1574" s="2">
        <v>550</v>
      </c>
    </row>
    <row r="1575" spans="2:11" ht="12.75">
      <c r="B1575" s="207">
        <v>83333</v>
      </c>
      <c r="C1575" s="1" t="s">
        <v>932</v>
      </c>
      <c r="D1575" s="1" t="s">
        <v>931</v>
      </c>
      <c r="E1575" s="1" t="s">
        <v>90</v>
      </c>
      <c r="F1575" s="55" t="s">
        <v>933</v>
      </c>
      <c r="G1575" s="29" t="s">
        <v>151</v>
      </c>
      <c r="H1575" s="6">
        <f>H1574-B1575</f>
        <v>-83333</v>
      </c>
      <c r="I1575" s="24">
        <f t="shared" si="61"/>
        <v>151.51454545454544</v>
      </c>
      <c r="K1575" s="2">
        <v>550</v>
      </c>
    </row>
    <row r="1576" spans="2:11" ht="12.75">
      <c r="B1576" s="207">
        <v>1000</v>
      </c>
      <c r="C1576" s="1" t="s">
        <v>1</v>
      </c>
      <c r="D1576" s="1" t="s">
        <v>931</v>
      </c>
      <c r="E1576" s="1" t="s">
        <v>90</v>
      </c>
      <c r="F1576" s="46" t="s">
        <v>934</v>
      </c>
      <c r="G1576" s="29" t="s">
        <v>236</v>
      </c>
      <c r="H1576" s="6">
        <f>H1575-B1576</f>
        <v>-84333</v>
      </c>
      <c r="I1576" s="24">
        <f t="shared" si="61"/>
        <v>1.8181818181818181</v>
      </c>
      <c r="K1576" s="2">
        <v>550</v>
      </c>
    </row>
    <row r="1577" spans="2:11" ht="12.75">
      <c r="B1577" s="207">
        <v>1000</v>
      </c>
      <c r="C1577" s="1" t="s">
        <v>1</v>
      </c>
      <c r="D1577" s="1" t="s">
        <v>931</v>
      </c>
      <c r="E1577" s="1" t="s">
        <v>90</v>
      </c>
      <c r="F1577" s="46" t="s">
        <v>934</v>
      </c>
      <c r="G1577" s="29" t="s">
        <v>242</v>
      </c>
      <c r="H1577" s="6">
        <f>H1576-B1577</f>
        <v>-85333</v>
      </c>
      <c r="I1577" s="24">
        <f t="shared" si="61"/>
        <v>1.8181818181818181</v>
      </c>
      <c r="K1577" s="2">
        <v>550</v>
      </c>
    </row>
    <row r="1578" spans="2:11" ht="12.75">
      <c r="B1578" s="147">
        <v>1000</v>
      </c>
      <c r="C1578" s="14" t="s">
        <v>1</v>
      </c>
      <c r="D1578" s="1" t="s">
        <v>931</v>
      </c>
      <c r="E1578" s="1" t="s">
        <v>90</v>
      </c>
      <c r="F1578" s="46" t="s">
        <v>934</v>
      </c>
      <c r="G1578" s="29" t="s">
        <v>127</v>
      </c>
      <c r="H1578" s="6">
        <f>H1577-B1578</f>
        <v>-86333</v>
      </c>
      <c r="I1578" s="24">
        <f t="shared" si="61"/>
        <v>1.8181818181818181</v>
      </c>
      <c r="K1578" s="2">
        <v>550</v>
      </c>
    </row>
    <row r="1579" spans="1:11" s="44" customFormat="1" ht="12.75">
      <c r="A1579" s="13"/>
      <c r="B1579" s="152">
        <f>SUM(B1575:B1578)</f>
        <v>86333</v>
      </c>
      <c r="C1579" s="13" t="s">
        <v>1</v>
      </c>
      <c r="D1579" s="13"/>
      <c r="E1579" s="13" t="s">
        <v>90</v>
      </c>
      <c r="F1579" s="20"/>
      <c r="G1579" s="20"/>
      <c r="H1579" s="40">
        <v>0</v>
      </c>
      <c r="I1579" s="43">
        <f t="shared" si="61"/>
        <v>156.9690909090909</v>
      </c>
      <c r="K1579" s="2">
        <v>550</v>
      </c>
    </row>
    <row r="1580" spans="1:11" s="17" customFormat="1" ht="12.75">
      <c r="A1580" s="14"/>
      <c r="B1580" s="147"/>
      <c r="C1580" s="14"/>
      <c r="D1580" s="14"/>
      <c r="E1580" s="14"/>
      <c r="F1580" s="49"/>
      <c r="G1580" s="49"/>
      <c r="H1580" s="45"/>
      <c r="I1580" s="50"/>
      <c r="K1580" s="2">
        <v>550</v>
      </c>
    </row>
    <row r="1581" spans="2:11" ht="12.75">
      <c r="B1581" s="207"/>
      <c r="H1581" s="6">
        <f>H1557-B1581</f>
        <v>-76320</v>
      </c>
      <c r="I1581" s="24">
        <f>+B1581/K1581</f>
        <v>0</v>
      </c>
      <c r="K1581" s="2">
        <v>550</v>
      </c>
    </row>
    <row r="1582" spans="2:11" ht="12.75">
      <c r="B1582" s="207">
        <v>21000</v>
      </c>
      <c r="C1582" s="1" t="s">
        <v>935</v>
      </c>
      <c r="D1582" s="1" t="s">
        <v>931</v>
      </c>
      <c r="E1582" s="1" t="s">
        <v>936</v>
      </c>
      <c r="F1582" s="46" t="s">
        <v>584</v>
      </c>
      <c r="G1582" s="29" t="s">
        <v>242</v>
      </c>
      <c r="H1582" s="6">
        <f>H1581-B1582</f>
        <v>-97320</v>
      </c>
      <c r="I1582" s="24">
        <f>+B1582/K1582</f>
        <v>38.18181818181818</v>
      </c>
      <c r="K1582" s="2">
        <v>550</v>
      </c>
    </row>
    <row r="1583" spans="2:11" ht="12.75">
      <c r="B1583" s="207">
        <v>24000</v>
      </c>
      <c r="C1583" s="1" t="s">
        <v>935</v>
      </c>
      <c r="D1583" s="1" t="s">
        <v>931</v>
      </c>
      <c r="E1583" s="1" t="s">
        <v>632</v>
      </c>
      <c r="F1583" s="46" t="s">
        <v>937</v>
      </c>
      <c r="G1583" s="29" t="s">
        <v>151</v>
      </c>
      <c r="H1583" s="6">
        <f>H1582-B1583</f>
        <v>-121320</v>
      </c>
      <c r="I1583" s="24">
        <f>+B1583/K1583</f>
        <v>43.63636363636363</v>
      </c>
      <c r="K1583" s="2">
        <v>550</v>
      </c>
    </row>
    <row r="1584" spans="1:11" s="44" customFormat="1" ht="12.75">
      <c r="A1584" s="13"/>
      <c r="B1584" s="152">
        <f>SUM(B1582:B1583)</f>
        <v>45000</v>
      </c>
      <c r="C1584" s="13" t="s">
        <v>935</v>
      </c>
      <c r="D1584" s="13"/>
      <c r="E1584" s="13"/>
      <c r="F1584" s="20"/>
      <c r="G1584" s="20"/>
      <c r="H1584" s="40">
        <v>0</v>
      </c>
      <c r="I1584" s="43">
        <f>+B1584/K1584</f>
        <v>81.81818181818181</v>
      </c>
      <c r="K1584" s="2">
        <v>550</v>
      </c>
    </row>
    <row r="1585" spans="8:11" ht="12.75">
      <c r="H1585" s="6">
        <f aca="true" t="shared" si="62" ref="H1585:H1591">H1584-B1585</f>
        <v>0</v>
      </c>
      <c r="I1585" s="24">
        <f>+B1585/K1585</f>
        <v>0</v>
      </c>
      <c r="K1585" s="2">
        <v>550</v>
      </c>
    </row>
    <row r="1586" spans="8:11" ht="12.75">
      <c r="H1586" s="6">
        <f t="shared" si="62"/>
        <v>0</v>
      </c>
      <c r="I1586" s="24">
        <f t="shared" si="61"/>
        <v>0</v>
      </c>
      <c r="K1586" s="2">
        <v>550</v>
      </c>
    </row>
    <row r="1587" spans="8:11" ht="12.75">
      <c r="H1587" s="6">
        <f t="shared" si="62"/>
        <v>0</v>
      </c>
      <c r="I1587" s="24">
        <f t="shared" si="61"/>
        <v>0</v>
      </c>
      <c r="K1587" s="2">
        <v>550</v>
      </c>
    </row>
    <row r="1588" spans="8:11" ht="12.75">
      <c r="H1588" s="6">
        <f t="shared" si="62"/>
        <v>0</v>
      </c>
      <c r="I1588" s="24">
        <f t="shared" si="61"/>
        <v>0</v>
      </c>
      <c r="K1588" s="2">
        <v>550</v>
      </c>
    </row>
    <row r="1589" spans="2:11" ht="12.75">
      <c r="B1589" s="45"/>
      <c r="D1589" s="14"/>
      <c r="G1589" s="46"/>
      <c r="H1589" s="6">
        <f t="shared" si="62"/>
        <v>0</v>
      </c>
      <c r="I1589" s="24">
        <f t="shared" si="61"/>
        <v>0</v>
      </c>
      <c r="K1589" s="2">
        <v>550</v>
      </c>
    </row>
    <row r="1590" spans="2:11" ht="12.75">
      <c r="B1590" s="54"/>
      <c r="C1590" s="47"/>
      <c r="D1590" s="14"/>
      <c r="E1590" s="47"/>
      <c r="G1590" s="46"/>
      <c r="H1590" s="6">
        <f t="shared" si="62"/>
        <v>0</v>
      </c>
      <c r="I1590" s="24">
        <f t="shared" si="61"/>
        <v>0</v>
      </c>
      <c r="K1590" s="2">
        <v>550</v>
      </c>
    </row>
    <row r="1591" spans="1:11" s="38" customFormat="1" ht="13.5" thickBot="1">
      <c r="A1591" s="31"/>
      <c r="B1591" s="96">
        <f>+B1646+B1673+B1680</f>
        <v>1593150</v>
      </c>
      <c r="C1591" s="31"/>
      <c r="D1591" s="95" t="s">
        <v>556</v>
      </c>
      <c r="E1591" s="31"/>
      <c r="F1591" s="34"/>
      <c r="G1591" s="102"/>
      <c r="H1591" s="36">
        <f t="shared" si="62"/>
        <v>-1593150</v>
      </c>
      <c r="I1591" s="37">
        <f t="shared" si="61"/>
        <v>2896.6363636363635</v>
      </c>
      <c r="K1591" s="2">
        <v>550</v>
      </c>
    </row>
    <row r="1592" spans="2:11" ht="12.75">
      <c r="B1592" s="45"/>
      <c r="C1592" s="14"/>
      <c r="D1592" s="14"/>
      <c r="E1592" s="14"/>
      <c r="G1592" s="49"/>
      <c r="H1592" s="6">
        <v>0</v>
      </c>
      <c r="I1592" s="24">
        <f t="shared" si="61"/>
        <v>0</v>
      </c>
      <c r="K1592" s="2">
        <v>550</v>
      </c>
    </row>
    <row r="1593" spans="8:11" ht="12.75">
      <c r="H1593" s="6">
        <v>0</v>
      </c>
      <c r="I1593" s="24">
        <f t="shared" si="61"/>
        <v>0</v>
      </c>
      <c r="K1593" s="2">
        <v>550</v>
      </c>
    </row>
    <row r="1594" spans="2:11" ht="12.75">
      <c r="B1594" s="124">
        <v>12000</v>
      </c>
      <c r="C1594" s="47" t="s">
        <v>0</v>
      </c>
      <c r="D1594" s="14" t="s">
        <v>557</v>
      </c>
      <c r="E1594" s="14" t="s">
        <v>564</v>
      </c>
      <c r="F1594" s="46" t="s">
        <v>938</v>
      </c>
      <c r="G1594" s="49" t="s">
        <v>95</v>
      </c>
      <c r="H1594" s="6">
        <f>H1593-B1594</f>
        <v>-12000</v>
      </c>
      <c r="I1594" s="24">
        <f t="shared" si="61"/>
        <v>21.818181818181817</v>
      </c>
      <c r="K1594" s="2">
        <v>550</v>
      </c>
    </row>
    <row r="1595" spans="2:12" ht="12.75">
      <c r="B1595" s="124">
        <v>5000</v>
      </c>
      <c r="C1595" s="47" t="s">
        <v>0</v>
      </c>
      <c r="D1595" s="14" t="s">
        <v>557</v>
      </c>
      <c r="E1595" s="14" t="s">
        <v>560</v>
      </c>
      <c r="F1595" s="46" t="s">
        <v>562</v>
      </c>
      <c r="G1595" s="49" t="s">
        <v>95</v>
      </c>
      <c r="H1595" s="6">
        <f>H1594-B1595</f>
        <v>-17000</v>
      </c>
      <c r="I1595" s="24">
        <f t="shared" si="61"/>
        <v>9.090909090909092</v>
      </c>
      <c r="J1595" s="52"/>
      <c r="K1595" s="2">
        <v>550</v>
      </c>
      <c r="L1595" s="53">
        <v>500</v>
      </c>
    </row>
    <row r="1596" spans="2:11" ht="12.75">
      <c r="B1596" s="137">
        <v>5000</v>
      </c>
      <c r="C1596" s="47" t="s">
        <v>0</v>
      </c>
      <c r="D1596" s="1" t="s">
        <v>557</v>
      </c>
      <c r="E1596" s="1" t="s">
        <v>560</v>
      </c>
      <c r="F1596" s="46" t="s">
        <v>939</v>
      </c>
      <c r="G1596" s="29" t="s">
        <v>35</v>
      </c>
      <c r="H1596" s="6">
        <f aca="true" t="shared" si="63" ref="H1596:H1659">H1595-B1596</f>
        <v>-22000</v>
      </c>
      <c r="I1596" s="24">
        <f t="shared" si="61"/>
        <v>9.090909090909092</v>
      </c>
      <c r="K1596" s="2">
        <v>550</v>
      </c>
    </row>
    <row r="1597" spans="2:11" ht="12.75">
      <c r="B1597" s="137">
        <v>10000</v>
      </c>
      <c r="C1597" s="47" t="s">
        <v>0</v>
      </c>
      <c r="D1597" s="1" t="s">
        <v>557</v>
      </c>
      <c r="E1597" s="1" t="s">
        <v>564</v>
      </c>
      <c r="F1597" s="56" t="s">
        <v>940</v>
      </c>
      <c r="G1597" s="29" t="s">
        <v>35</v>
      </c>
      <c r="H1597" s="6">
        <f t="shared" si="63"/>
        <v>-32000</v>
      </c>
      <c r="I1597" s="24">
        <f t="shared" si="61"/>
        <v>18.181818181818183</v>
      </c>
      <c r="K1597" s="2">
        <v>550</v>
      </c>
    </row>
    <row r="1598" spans="2:11" ht="12.75">
      <c r="B1598" s="137">
        <v>5000</v>
      </c>
      <c r="C1598" s="47" t="s">
        <v>0</v>
      </c>
      <c r="D1598" s="1" t="s">
        <v>557</v>
      </c>
      <c r="E1598" s="1" t="s">
        <v>560</v>
      </c>
      <c r="F1598" s="46" t="s">
        <v>941</v>
      </c>
      <c r="G1598" s="29" t="s">
        <v>55</v>
      </c>
      <c r="H1598" s="6">
        <f t="shared" si="63"/>
        <v>-37000</v>
      </c>
      <c r="I1598" s="24">
        <f t="shared" si="61"/>
        <v>9.090909090909092</v>
      </c>
      <c r="K1598" s="2">
        <v>550</v>
      </c>
    </row>
    <row r="1599" spans="2:11" ht="12.75">
      <c r="B1599" s="137">
        <v>10000</v>
      </c>
      <c r="C1599" s="47" t="s">
        <v>0</v>
      </c>
      <c r="D1599" s="1" t="s">
        <v>557</v>
      </c>
      <c r="E1599" s="1" t="s">
        <v>564</v>
      </c>
      <c r="F1599" s="56" t="s">
        <v>942</v>
      </c>
      <c r="G1599" s="29" t="s">
        <v>55</v>
      </c>
      <c r="H1599" s="6">
        <f t="shared" si="63"/>
        <v>-47000</v>
      </c>
      <c r="I1599" s="24">
        <f t="shared" si="61"/>
        <v>18.181818181818183</v>
      </c>
      <c r="K1599" s="2">
        <v>550</v>
      </c>
    </row>
    <row r="1600" spans="2:11" ht="12.75">
      <c r="B1600" s="137">
        <v>2500</v>
      </c>
      <c r="C1600" s="47" t="s">
        <v>0</v>
      </c>
      <c r="D1600" s="1" t="s">
        <v>557</v>
      </c>
      <c r="E1600" s="1" t="s">
        <v>560</v>
      </c>
      <c r="F1600" s="46" t="s">
        <v>563</v>
      </c>
      <c r="G1600" s="29" t="s">
        <v>41</v>
      </c>
      <c r="H1600" s="6">
        <f t="shared" si="63"/>
        <v>-49500</v>
      </c>
      <c r="I1600" s="24">
        <f t="shared" si="61"/>
        <v>4.545454545454546</v>
      </c>
      <c r="K1600" s="2">
        <v>550</v>
      </c>
    </row>
    <row r="1601" spans="2:11" ht="12.75">
      <c r="B1601" s="137">
        <v>10000</v>
      </c>
      <c r="C1601" s="47" t="s">
        <v>0</v>
      </c>
      <c r="D1601" s="1" t="s">
        <v>557</v>
      </c>
      <c r="E1601" s="1" t="s">
        <v>560</v>
      </c>
      <c r="F1601" s="46" t="s">
        <v>492</v>
      </c>
      <c r="G1601" s="29" t="s">
        <v>37</v>
      </c>
      <c r="H1601" s="6">
        <f t="shared" si="63"/>
        <v>-59500</v>
      </c>
      <c r="I1601" s="24">
        <f t="shared" si="61"/>
        <v>18.181818181818183</v>
      </c>
      <c r="K1601" s="2">
        <v>550</v>
      </c>
    </row>
    <row r="1602" spans="2:11" ht="12.75">
      <c r="B1602" s="124">
        <v>20000</v>
      </c>
      <c r="C1602" s="47" t="s">
        <v>0</v>
      </c>
      <c r="D1602" s="1" t="s">
        <v>557</v>
      </c>
      <c r="E1602" s="1" t="s">
        <v>564</v>
      </c>
      <c r="F1602" s="56" t="s">
        <v>943</v>
      </c>
      <c r="G1602" s="29" t="s">
        <v>39</v>
      </c>
      <c r="H1602" s="6">
        <f t="shared" si="63"/>
        <v>-79500</v>
      </c>
      <c r="I1602" s="24">
        <f t="shared" si="61"/>
        <v>36.36363636363637</v>
      </c>
      <c r="K1602" s="2">
        <v>550</v>
      </c>
    </row>
    <row r="1603" spans="2:11" ht="12.75">
      <c r="B1603" s="137">
        <v>5000</v>
      </c>
      <c r="C1603" s="47" t="s">
        <v>0</v>
      </c>
      <c r="D1603" s="1" t="s">
        <v>557</v>
      </c>
      <c r="E1603" s="1" t="s">
        <v>560</v>
      </c>
      <c r="F1603" s="56" t="s">
        <v>944</v>
      </c>
      <c r="G1603" s="29" t="s">
        <v>39</v>
      </c>
      <c r="H1603" s="6">
        <f t="shared" si="63"/>
        <v>-84500</v>
      </c>
      <c r="I1603" s="24">
        <f t="shared" si="61"/>
        <v>9.090909090909092</v>
      </c>
      <c r="K1603" s="2">
        <v>550</v>
      </c>
    </row>
    <row r="1604" spans="2:11" ht="12.75">
      <c r="B1604" s="137">
        <v>10000</v>
      </c>
      <c r="C1604" s="47" t="s">
        <v>0</v>
      </c>
      <c r="D1604" s="1" t="s">
        <v>557</v>
      </c>
      <c r="E1604" s="1" t="s">
        <v>560</v>
      </c>
      <c r="F1604" s="46" t="s">
        <v>945</v>
      </c>
      <c r="G1604" s="29" t="s">
        <v>71</v>
      </c>
      <c r="H1604" s="6">
        <f t="shared" si="63"/>
        <v>-94500</v>
      </c>
      <c r="I1604" s="24">
        <f t="shared" si="61"/>
        <v>18.181818181818183</v>
      </c>
      <c r="K1604" s="2">
        <v>550</v>
      </c>
    </row>
    <row r="1605" spans="2:11" ht="12.75">
      <c r="B1605" s="137">
        <v>5000</v>
      </c>
      <c r="C1605" s="47" t="s">
        <v>0</v>
      </c>
      <c r="D1605" s="1" t="s">
        <v>557</v>
      </c>
      <c r="E1605" s="1" t="s">
        <v>564</v>
      </c>
      <c r="F1605" s="46" t="s">
        <v>534</v>
      </c>
      <c r="G1605" s="29" t="s">
        <v>73</v>
      </c>
      <c r="H1605" s="6">
        <f t="shared" si="63"/>
        <v>-99500</v>
      </c>
      <c r="I1605" s="24">
        <f t="shared" si="61"/>
        <v>9.090909090909092</v>
      </c>
      <c r="K1605" s="2">
        <v>550</v>
      </c>
    </row>
    <row r="1606" spans="2:11" ht="12.75">
      <c r="B1606" s="137">
        <v>5000</v>
      </c>
      <c r="C1606" s="47" t="s">
        <v>0</v>
      </c>
      <c r="D1606" s="1" t="s">
        <v>557</v>
      </c>
      <c r="E1606" s="1" t="s">
        <v>564</v>
      </c>
      <c r="F1606" s="56" t="s">
        <v>946</v>
      </c>
      <c r="G1606" s="29" t="s">
        <v>79</v>
      </c>
      <c r="H1606" s="6">
        <f t="shared" si="63"/>
        <v>-104500</v>
      </c>
      <c r="I1606" s="24">
        <f t="shared" si="61"/>
        <v>9.090909090909092</v>
      </c>
      <c r="K1606" s="2">
        <v>550</v>
      </c>
    </row>
    <row r="1607" spans="2:11" ht="12.75">
      <c r="B1607" s="137">
        <v>10000</v>
      </c>
      <c r="C1607" s="47" t="s">
        <v>0</v>
      </c>
      <c r="D1607" s="1" t="s">
        <v>557</v>
      </c>
      <c r="E1607" s="1" t="s">
        <v>560</v>
      </c>
      <c r="F1607" s="46" t="s">
        <v>535</v>
      </c>
      <c r="G1607" s="29" t="s">
        <v>79</v>
      </c>
      <c r="H1607" s="6">
        <f t="shared" si="63"/>
        <v>-114500</v>
      </c>
      <c r="I1607" s="24">
        <f t="shared" si="61"/>
        <v>18.181818181818183</v>
      </c>
      <c r="K1607" s="2">
        <v>550</v>
      </c>
    </row>
    <row r="1608" spans="2:11" ht="12.75">
      <c r="B1608" s="137">
        <v>5000</v>
      </c>
      <c r="C1608" s="47" t="s">
        <v>0</v>
      </c>
      <c r="D1608" s="1" t="s">
        <v>557</v>
      </c>
      <c r="E1608" s="1" t="s">
        <v>533</v>
      </c>
      <c r="F1608" s="46" t="s">
        <v>567</v>
      </c>
      <c r="G1608" s="29" t="s">
        <v>79</v>
      </c>
      <c r="H1608" s="6">
        <f t="shared" si="63"/>
        <v>-119500</v>
      </c>
      <c r="I1608" s="24">
        <f t="shared" si="61"/>
        <v>9.090909090909092</v>
      </c>
      <c r="K1608" s="2">
        <v>550</v>
      </c>
    </row>
    <row r="1609" spans="2:11" ht="12.75">
      <c r="B1609" s="137">
        <v>5000</v>
      </c>
      <c r="C1609" s="47" t="s">
        <v>0</v>
      </c>
      <c r="D1609" s="1" t="s">
        <v>557</v>
      </c>
      <c r="E1609" s="1" t="s">
        <v>564</v>
      </c>
      <c r="F1609" s="46" t="s">
        <v>947</v>
      </c>
      <c r="G1609" s="29" t="s">
        <v>76</v>
      </c>
      <c r="H1609" s="6">
        <f t="shared" si="63"/>
        <v>-124500</v>
      </c>
      <c r="I1609" s="24">
        <f t="shared" si="61"/>
        <v>9.090909090909092</v>
      </c>
      <c r="K1609" s="2">
        <v>550</v>
      </c>
    </row>
    <row r="1610" spans="2:11" ht="12.75">
      <c r="B1610" s="137">
        <v>5000</v>
      </c>
      <c r="C1610" s="47" t="s">
        <v>0</v>
      </c>
      <c r="D1610" s="1" t="s">
        <v>557</v>
      </c>
      <c r="E1610" s="1" t="s">
        <v>564</v>
      </c>
      <c r="F1610" s="65" t="s">
        <v>948</v>
      </c>
      <c r="G1610" s="29" t="s">
        <v>85</v>
      </c>
      <c r="H1610" s="6">
        <f t="shared" si="63"/>
        <v>-129500</v>
      </c>
      <c r="I1610" s="24">
        <f t="shared" si="61"/>
        <v>9.090909090909092</v>
      </c>
      <c r="K1610" s="2">
        <v>550</v>
      </c>
    </row>
    <row r="1611" spans="2:11" ht="12.75">
      <c r="B1611" s="137">
        <v>5000</v>
      </c>
      <c r="C1611" s="47" t="s">
        <v>0</v>
      </c>
      <c r="D1611" s="1" t="s">
        <v>557</v>
      </c>
      <c r="E1611" s="1" t="s">
        <v>560</v>
      </c>
      <c r="F1611" s="65" t="s">
        <v>949</v>
      </c>
      <c r="G1611" s="29" t="s">
        <v>85</v>
      </c>
      <c r="H1611" s="6">
        <f t="shared" si="63"/>
        <v>-134500</v>
      </c>
      <c r="I1611" s="24">
        <f t="shared" si="61"/>
        <v>9.090909090909092</v>
      </c>
      <c r="K1611" s="2">
        <v>550</v>
      </c>
    </row>
    <row r="1612" spans="2:11" ht="12.75">
      <c r="B1612" s="137">
        <v>5000</v>
      </c>
      <c r="C1612" s="47" t="s">
        <v>0</v>
      </c>
      <c r="D1612" s="1" t="s">
        <v>557</v>
      </c>
      <c r="E1612" s="1" t="s">
        <v>560</v>
      </c>
      <c r="F1612" s="65" t="s">
        <v>568</v>
      </c>
      <c r="G1612" s="29" t="s">
        <v>244</v>
      </c>
      <c r="H1612" s="6">
        <f t="shared" si="63"/>
        <v>-139500</v>
      </c>
      <c r="I1612" s="24">
        <f t="shared" si="61"/>
        <v>9.090909090909092</v>
      </c>
      <c r="K1612" s="2">
        <v>550</v>
      </c>
    </row>
    <row r="1613" spans="2:11" ht="12.75">
      <c r="B1613" s="137">
        <v>10000</v>
      </c>
      <c r="C1613" s="47" t="s">
        <v>0</v>
      </c>
      <c r="D1613" s="1" t="s">
        <v>557</v>
      </c>
      <c r="E1613" s="1" t="s">
        <v>564</v>
      </c>
      <c r="F1613" s="56" t="s">
        <v>950</v>
      </c>
      <c r="G1613" s="29" t="s">
        <v>244</v>
      </c>
      <c r="H1613" s="6">
        <f t="shared" si="63"/>
        <v>-149500</v>
      </c>
      <c r="I1613" s="24">
        <f t="shared" si="61"/>
        <v>18.181818181818183</v>
      </c>
      <c r="K1613" s="2">
        <v>550</v>
      </c>
    </row>
    <row r="1614" spans="2:11" ht="12.75">
      <c r="B1614" s="137">
        <v>10000</v>
      </c>
      <c r="C1614" s="47" t="s">
        <v>0</v>
      </c>
      <c r="D1614" s="1" t="s">
        <v>557</v>
      </c>
      <c r="E1614" s="1" t="s">
        <v>564</v>
      </c>
      <c r="F1614" s="56" t="s">
        <v>951</v>
      </c>
      <c r="G1614" s="29" t="s">
        <v>248</v>
      </c>
      <c r="H1614" s="6">
        <f t="shared" si="63"/>
        <v>-159500</v>
      </c>
      <c r="I1614" s="24">
        <f t="shared" si="61"/>
        <v>18.181818181818183</v>
      </c>
      <c r="K1614" s="2">
        <v>550</v>
      </c>
    </row>
    <row r="1615" spans="2:11" ht="12.75">
      <c r="B1615" s="137">
        <v>5000</v>
      </c>
      <c r="C1615" s="47" t="s">
        <v>0</v>
      </c>
      <c r="D1615" s="1" t="s">
        <v>557</v>
      </c>
      <c r="E1615" s="1" t="s">
        <v>560</v>
      </c>
      <c r="F1615" s="46" t="s">
        <v>952</v>
      </c>
      <c r="G1615" s="29" t="s">
        <v>248</v>
      </c>
      <c r="H1615" s="6">
        <f t="shared" si="63"/>
        <v>-164500</v>
      </c>
      <c r="I1615" s="24">
        <f t="shared" si="61"/>
        <v>9.090909090909092</v>
      </c>
      <c r="K1615" s="2">
        <v>550</v>
      </c>
    </row>
    <row r="1616" spans="2:11" ht="12.75">
      <c r="B1616" s="137">
        <v>10000</v>
      </c>
      <c r="C1616" s="47" t="s">
        <v>0</v>
      </c>
      <c r="D1616" s="1" t="s">
        <v>557</v>
      </c>
      <c r="E1616" s="1" t="s">
        <v>564</v>
      </c>
      <c r="F1616" s="56" t="s">
        <v>953</v>
      </c>
      <c r="G1616" s="29" t="s">
        <v>234</v>
      </c>
      <c r="H1616" s="6">
        <f t="shared" si="63"/>
        <v>-174500</v>
      </c>
      <c r="I1616" s="24">
        <f t="shared" si="61"/>
        <v>18.181818181818183</v>
      </c>
      <c r="K1616" s="2">
        <v>550</v>
      </c>
    </row>
    <row r="1617" spans="2:11" ht="12.75">
      <c r="B1617" s="137">
        <v>3000</v>
      </c>
      <c r="C1617" s="47" t="s">
        <v>0</v>
      </c>
      <c r="D1617" s="1" t="s">
        <v>557</v>
      </c>
      <c r="E1617" s="1" t="s">
        <v>564</v>
      </c>
      <c r="F1617" s="56" t="s">
        <v>751</v>
      </c>
      <c r="G1617" s="29" t="s">
        <v>234</v>
      </c>
      <c r="H1617" s="6">
        <f t="shared" si="63"/>
        <v>-177500</v>
      </c>
      <c r="I1617" s="24">
        <f t="shared" si="61"/>
        <v>5.454545454545454</v>
      </c>
      <c r="K1617" s="2">
        <v>550</v>
      </c>
    </row>
    <row r="1618" spans="2:11" ht="12.75">
      <c r="B1618" s="137">
        <v>5000</v>
      </c>
      <c r="C1618" s="47" t="s">
        <v>0</v>
      </c>
      <c r="D1618" s="1" t="s">
        <v>557</v>
      </c>
      <c r="E1618" s="1" t="s">
        <v>560</v>
      </c>
      <c r="F1618" s="46" t="s">
        <v>954</v>
      </c>
      <c r="G1618" s="29" t="s">
        <v>234</v>
      </c>
      <c r="H1618" s="6">
        <f t="shared" si="63"/>
        <v>-182500</v>
      </c>
      <c r="I1618" s="24">
        <f t="shared" si="61"/>
        <v>9.090909090909092</v>
      </c>
      <c r="K1618" s="2">
        <v>550</v>
      </c>
    </row>
    <row r="1619" spans="2:11" ht="12.75">
      <c r="B1619" s="137">
        <v>10000</v>
      </c>
      <c r="C1619" s="47" t="s">
        <v>0</v>
      </c>
      <c r="D1619" s="1" t="s">
        <v>557</v>
      </c>
      <c r="E1619" s="1" t="s">
        <v>564</v>
      </c>
      <c r="F1619" s="56" t="s">
        <v>955</v>
      </c>
      <c r="G1619" s="29" t="s">
        <v>236</v>
      </c>
      <c r="H1619" s="6">
        <f t="shared" si="63"/>
        <v>-192500</v>
      </c>
      <c r="I1619" s="24">
        <f t="shared" si="61"/>
        <v>18.181818181818183</v>
      </c>
      <c r="K1619" s="2">
        <v>550</v>
      </c>
    </row>
    <row r="1620" spans="2:11" ht="12.75">
      <c r="B1620" s="137">
        <v>5000</v>
      </c>
      <c r="C1620" s="47" t="s">
        <v>0</v>
      </c>
      <c r="D1620" s="1" t="s">
        <v>557</v>
      </c>
      <c r="E1620" s="1" t="s">
        <v>560</v>
      </c>
      <c r="F1620" s="46" t="s">
        <v>956</v>
      </c>
      <c r="G1620" s="29" t="s">
        <v>236</v>
      </c>
      <c r="H1620" s="6">
        <f t="shared" si="63"/>
        <v>-197500</v>
      </c>
      <c r="I1620" s="24">
        <f t="shared" si="61"/>
        <v>9.090909090909092</v>
      </c>
      <c r="K1620" s="2">
        <v>550</v>
      </c>
    </row>
    <row r="1621" spans="2:11" ht="12.75">
      <c r="B1621" s="137">
        <v>5000</v>
      </c>
      <c r="C1621" s="47" t="s">
        <v>0</v>
      </c>
      <c r="D1621" s="1" t="s">
        <v>557</v>
      </c>
      <c r="E1621" s="1" t="s">
        <v>560</v>
      </c>
      <c r="F1621" s="46" t="s">
        <v>957</v>
      </c>
      <c r="G1621" s="29" t="s">
        <v>238</v>
      </c>
      <c r="H1621" s="6">
        <f t="shared" si="63"/>
        <v>-202500</v>
      </c>
      <c r="I1621" s="24">
        <f t="shared" si="61"/>
        <v>9.090909090909092</v>
      </c>
      <c r="K1621" s="2">
        <v>550</v>
      </c>
    </row>
    <row r="1622" spans="2:11" ht="12.75">
      <c r="B1622" s="275">
        <v>10000</v>
      </c>
      <c r="C1622" s="47" t="s">
        <v>0</v>
      </c>
      <c r="D1622" s="1" t="s">
        <v>557</v>
      </c>
      <c r="E1622" s="1" t="s">
        <v>564</v>
      </c>
      <c r="F1622" s="46" t="s">
        <v>958</v>
      </c>
      <c r="G1622" s="29" t="s">
        <v>238</v>
      </c>
      <c r="H1622" s="6">
        <f t="shared" si="63"/>
        <v>-212500</v>
      </c>
      <c r="I1622" s="24">
        <f t="shared" si="61"/>
        <v>18.181818181818183</v>
      </c>
      <c r="K1622" s="2">
        <v>550</v>
      </c>
    </row>
    <row r="1623" spans="2:11" ht="12.75">
      <c r="B1623" s="137">
        <v>5000</v>
      </c>
      <c r="C1623" s="47" t="s">
        <v>0</v>
      </c>
      <c r="D1623" s="1" t="s">
        <v>557</v>
      </c>
      <c r="E1623" s="1" t="s">
        <v>560</v>
      </c>
      <c r="F1623" s="56" t="s">
        <v>959</v>
      </c>
      <c r="G1623" s="29" t="s">
        <v>240</v>
      </c>
      <c r="H1623" s="6">
        <f t="shared" si="63"/>
        <v>-217500</v>
      </c>
      <c r="I1623" s="24">
        <f t="shared" si="61"/>
        <v>9.090909090909092</v>
      </c>
      <c r="K1623" s="2">
        <v>550</v>
      </c>
    </row>
    <row r="1624" spans="2:11" ht="12.75">
      <c r="B1624" s="137">
        <v>10000</v>
      </c>
      <c r="C1624" s="47" t="s">
        <v>0</v>
      </c>
      <c r="D1624" s="1" t="s">
        <v>557</v>
      </c>
      <c r="E1624" s="1" t="s">
        <v>564</v>
      </c>
      <c r="F1624" s="46" t="s">
        <v>960</v>
      </c>
      <c r="G1624" s="29" t="s">
        <v>240</v>
      </c>
      <c r="H1624" s="6">
        <f t="shared" si="63"/>
        <v>-227500</v>
      </c>
      <c r="I1624" s="24">
        <f t="shared" si="61"/>
        <v>18.181818181818183</v>
      </c>
      <c r="K1624" s="2">
        <v>550</v>
      </c>
    </row>
    <row r="1625" spans="2:11" ht="12.75">
      <c r="B1625" s="137">
        <v>15000</v>
      </c>
      <c r="C1625" s="47" t="s">
        <v>0</v>
      </c>
      <c r="D1625" s="1" t="s">
        <v>557</v>
      </c>
      <c r="E1625" s="1" t="s">
        <v>564</v>
      </c>
      <c r="F1625" s="56" t="s">
        <v>961</v>
      </c>
      <c r="G1625" s="29" t="s">
        <v>242</v>
      </c>
      <c r="H1625" s="6">
        <f t="shared" si="63"/>
        <v>-242500</v>
      </c>
      <c r="I1625" s="24">
        <f t="shared" si="61"/>
        <v>27.272727272727273</v>
      </c>
      <c r="K1625" s="2">
        <v>550</v>
      </c>
    </row>
    <row r="1626" spans="2:11" ht="12.75">
      <c r="B1626" s="137">
        <v>15000</v>
      </c>
      <c r="C1626" s="47" t="s">
        <v>0</v>
      </c>
      <c r="D1626" s="1" t="s">
        <v>557</v>
      </c>
      <c r="E1626" s="1" t="s">
        <v>560</v>
      </c>
      <c r="F1626" s="56" t="s">
        <v>962</v>
      </c>
      <c r="G1626" s="29" t="s">
        <v>242</v>
      </c>
      <c r="H1626" s="6">
        <f t="shared" si="63"/>
        <v>-257500</v>
      </c>
      <c r="I1626" s="24">
        <f t="shared" si="61"/>
        <v>27.272727272727273</v>
      </c>
      <c r="K1626" s="2">
        <v>550</v>
      </c>
    </row>
    <row r="1627" spans="2:11" ht="12.75">
      <c r="B1627" s="137">
        <v>10000</v>
      </c>
      <c r="C1627" s="47" t="s">
        <v>0</v>
      </c>
      <c r="D1627" s="1" t="s">
        <v>557</v>
      </c>
      <c r="E1627" s="1" t="s">
        <v>560</v>
      </c>
      <c r="F1627" s="46" t="s">
        <v>963</v>
      </c>
      <c r="G1627" s="29" t="s">
        <v>251</v>
      </c>
      <c r="H1627" s="6">
        <f t="shared" si="63"/>
        <v>-267500</v>
      </c>
      <c r="I1627" s="24">
        <f aca="true" t="shared" si="64" ref="I1627:I1690">+B1627/K1627</f>
        <v>18.181818181818183</v>
      </c>
      <c r="K1627" s="2">
        <v>550</v>
      </c>
    </row>
    <row r="1628" spans="2:11" ht="12.75">
      <c r="B1628" s="137">
        <v>15000</v>
      </c>
      <c r="C1628" s="47" t="s">
        <v>0</v>
      </c>
      <c r="D1628" s="1" t="s">
        <v>557</v>
      </c>
      <c r="E1628" s="1" t="s">
        <v>564</v>
      </c>
      <c r="F1628" s="56" t="s">
        <v>964</v>
      </c>
      <c r="G1628" s="29" t="s">
        <v>251</v>
      </c>
      <c r="H1628" s="6">
        <f t="shared" si="63"/>
        <v>-282500</v>
      </c>
      <c r="I1628" s="24">
        <f t="shared" si="64"/>
        <v>27.272727272727273</v>
      </c>
      <c r="K1628" s="2">
        <v>550</v>
      </c>
    </row>
    <row r="1629" spans="2:11" ht="12.75">
      <c r="B1629" s="137">
        <v>10000</v>
      </c>
      <c r="C1629" s="47" t="s">
        <v>0</v>
      </c>
      <c r="D1629" s="1" t="s">
        <v>557</v>
      </c>
      <c r="E1629" s="1" t="s">
        <v>560</v>
      </c>
      <c r="F1629" s="46" t="s">
        <v>965</v>
      </c>
      <c r="G1629" s="29" t="s">
        <v>246</v>
      </c>
      <c r="H1629" s="6">
        <f t="shared" si="63"/>
        <v>-292500</v>
      </c>
      <c r="I1629" s="24">
        <f t="shared" si="64"/>
        <v>18.181818181818183</v>
      </c>
      <c r="K1629" s="2">
        <v>550</v>
      </c>
    </row>
    <row r="1630" spans="2:11" ht="12.75">
      <c r="B1630" s="137">
        <v>16000</v>
      </c>
      <c r="C1630" s="47" t="s">
        <v>0</v>
      </c>
      <c r="D1630" s="1" t="s">
        <v>557</v>
      </c>
      <c r="E1630" s="1" t="s">
        <v>564</v>
      </c>
      <c r="F1630" s="56" t="s">
        <v>966</v>
      </c>
      <c r="G1630" s="29" t="s">
        <v>967</v>
      </c>
      <c r="H1630" s="6">
        <f t="shared" si="63"/>
        <v>-308500</v>
      </c>
      <c r="I1630" s="24">
        <f t="shared" si="64"/>
        <v>29.09090909090909</v>
      </c>
      <c r="K1630" s="2">
        <v>550</v>
      </c>
    </row>
    <row r="1631" spans="2:11" ht="12.75">
      <c r="B1631" s="137">
        <v>5000</v>
      </c>
      <c r="C1631" s="47" t="s">
        <v>0</v>
      </c>
      <c r="D1631" s="1" t="s">
        <v>557</v>
      </c>
      <c r="E1631" s="1" t="s">
        <v>564</v>
      </c>
      <c r="F1631" s="56" t="s">
        <v>968</v>
      </c>
      <c r="G1631" s="29" t="s">
        <v>124</v>
      </c>
      <c r="H1631" s="6">
        <f t="shared" si="63"/>
        <v>-313500</v>
      </c>
      <c r="I1631" s="24">
        <f t="shared" si="64"/>
        <v>9.090909090909092</v>
      </c>
      <c r="K1631" s="2">
        <v>550</v>
      </c>
    </row>
    <row r="1632" spans="2:11" ht="12.75">
      <c r="B1632" s="137">
        <v>5000</v>
      </c>
      <c r="C1632" s="47" t="s">
        <v>0</v>
      </c>
      <c r="D1632" s="1" t="s">
        <v>557</v>
      </c>
      <c r="E1632" s="1" t="s">
        <v>560</v>
      </c>
      <c r="F1632" s="56" t="s">
        <v>969</v>
      </c>
      <c r="G1632" s="29" t="s">
        <v>124</v>
      </c>
      <c r="H1632" s="6">
        <f t="shared" si="63"/>
        <v>-318500</v>
      </c>
      <c r="I1632" s="24">
        <f t="shared" si="64"/>
        <v>9.090909090909092</v>
      </c>
      <c r="K1632" s="2">
        <v>550</v>
      </c>
    </row>
    <row r="1633" spans="2:11" ht="12.75">
      <c r="B1633" s="137">
        <v>10000</v>
      </c>
      <c r="C1633" s="47" t="s">
        <v>0</v>
      </c>
      <c r="D1633" s="1" t="s">
        <v>557</v>
      </c>
      <c r="E1633" s="1" t="s">
        <v>564</v>
      </c>
      <c r="F1633" s="56" t="s">
        <v>970</v>
      </c>
      <c r="G1633" s="29" t="s">
        <v>127</v>
      </c>
      <c r="H1633" s="6">
        <f t="shared" si="63"/>
        <v>-328500</v>
      </c>
      <c r="I1633" s="24">
        <f t="shared" si="64"/>
        <v>18.181818181818183</v>
      </c>
      <c r="K1633" s="2">
        <v>550</v>
      </c>
    </row>
    <row r="1634" spans="2:11" ht="12.75">
      <c r="B1634" s="137">
        <v>7500</v>
      </c>
      <c r="C1634" s="47" t="s">
        <v>0</v>
      </c>
      <c r="D1634" s="1" t="s">
        <v>557</v>
      </c>
      <c r="E1634" s="1" t="s">
        <v>560</v>
      </c>
      <c r="F1634" s="56" t="s">
        <v>971</v>
      </c>
      <c r="G1634" s="29" t="s">
        <v>127</v>
      </c>
      <c r="H1634" s="6">
        <f t="shared" si="63"/>
        <v>-336000</v>
      </c>
      <c r="I1634" s="24">
        <f t="shared" si="64"/>
        <v>13.636363636363637</v>
      </c>
      <c r="K1634" s="2">
        <v>550</v>
      </c>
    </row>
    <row r="1635" spans="2:11" ht="12.75">
      <c r="B1635" s="137">
        <v>11000</v>
      </c>
      <c r="C1635" s="47" t="s">
        <v>0</v>
      </c>
      <c r="D1635" s="1" t="s">
        <v>557</v>
      </c>
      <c r="E1635" s="1" t="s">
        <v>564</v>
      </c>
      <c r="F1635" s="56" t="s">
        <v>972</v>
      </c>
      <c r="G1635" s="29" t="s">
        <v>148</v>
      </c>
      <c r="H1635" s="6">
        <f t="shared" si="63"/>
        <v>-347000</v>
      </c>
      <c r="I1635" s="24">
        <f t="shared" si="64"/>
        <v>20</v>
      </c>
      <c r="K1635" s="2">
        <v>550</v>
      </c>
    </row>
    <row r="1636" spans="2:11" ht="12.75">
      <c r="B1636" s="137">
        <v>5000</v>
      </c>
      <c r="C1636" s="47" t="s">
        <v>0</v>
      </c>
      <c r="D1636" s="1" t="s">
        <v>557</v>
      </c>
      <c r="E1636" s="1" t="s">
        <v>560</v>
      </c>
      <c r="F1636" s="56" t="s">
        <v>973</v>
      </c>
      <c r="G1636" s="29" t="s">
        <v>148</v>
      </c>
      <c r="H1636" s="6">
        <f t="shared" si="63"/>
        <v>-352000</v>
      </c>
      <c r="I1636" s="24">
        <f t="shared" si="64"/>
        <v>9.090909090909092</v>
      </c>
      <c r="K1636" s="2">
        <v>550</v>
      </c>
    </row>
    <row r="1637" spans="2:11" ht="12.75">
      <c r="B1637" s="275">
        <v>5000</v>
      </c>
      <c r="C1637" s="47" t="s">
        <v>0</v>
      </c>
      <c r="D1637" s="1" t="s">
        <v>557</v>
      </c>
      <c r="E1637" s="1" t="s">
        <v>560</v>
      </c>
      <c r="F1637" s="56" t="s">
        <v>974</v>
      </c>
      <c r="G1637" s="29" t="s">
        <v>138</v>
      </c>
      <c r="H1637" s="6">
        <f t="shared" si="63"/>
        <v>-357000</v>
      </c>
      <c r="I1637" s="24">
        <f t="shared" si="64"/>
        <v>9.090909090909092</v>
      </c>
      <c r="K1637" s="2">
        <v>550</v>
      </c>
    </row>
    <row r="1638" spans="2:11" ht="12.75">
      <c r="B1638" s="137">
        <v>12000</v>
      </c>
      <c r="C1638" s="47" t="s">
        <v>0</v>
      </c>
      <c r="D1638" s="1" t="s">
        <v>557</v>
      </c>
      <c r="E1638" s="1" t="s">
        <v>564</v>
      </c>
      <c r="F1638" s="56" t="s">
        <v>975</v>
      </c>
      <c r="G1638" s="29" t="s">
        <v>129</v>
      </c>
      <c r="H1638" s="6">
        <f t="shared" si="63"/>
        <v>-369000</v>
      </c>
      <c r="I1638" s="24">
        <f t="shared" si="64"/>
        <v>21.818181818181817</v>
      </c>
      <c r="K1638" s="2">
        <v>550</v>
      </c>
    </row>
    <row r="1639" spans="2:11" ht="12.75">
      <c r="B1639" s="137">
        <v>7500</v>
      </c>
      <c r="C1639" s="47" t="s">
        <v>0</v>
      </c>
      <c r="D1639" s="1" t="s">
        <v>557</v>
      </c>
      <c r="E1639" s="1" t="s">
        <v>560</v>
      </c>
      <c r="F1639" s="56" t="s">
        <v>976</v>
      </c>
      <c r="G1639" s="29" t="s">
        <v>129</v>
      </c>
      <c r="H1639" s="6">
        <f t="shared" si="63"/>
        <v>-376500</v>
      </c>
      <c r="I1639" s="24">
        <f t="shared" si="64"/>
        <v>13.636363636363637</v>
      </c>
      <c r="K1639" s="2">
        <v>550</v>
      </c>
    </row>
    <row r="1640" spans="2:11" ht="12.75">
      <c r="B1640" s="137">
        <v>5000</v>
      </c>
      <c r="C1640" s="47" t="s">
        <v>0</v>
      </c>
      <c r="D1640" s="1" t="s">
        <v>557</v>
      </c>
      <c r="E1640" s="1" t="s">
        <v>560</v>
      </c>
      <c r="F1640" s="56" t="s">
        <v>977</v>
      </c>
      <c r="G1640" s="29" t="s">
        <v>151</v>
      </c>
      <c r="H1640" s="6">
        <f t="shared" si="63"/>
        <v>-381500</v>
      </c>
      <c r="I1640" s="24">
        <f t="shared" si="64"/>
        <v>9.090909090909092</v>
      </c>
      <c r="K1640" s="2">
        <v>550</v>
      </c>
    </row>
    <row r="1641" spans="2:11" ht="12.75">
      <c r="B1641" s="137">
        <v>10000</v>
      </c>
      <c r="C1641" s="47" t="s">
        <v>0</v>
      </c>
      <c r="D1641" s="1" t="s">
        <v>557</v>
      </c>
      <c r="E1641" s="1" t="s">
        <v>564</v>
      </c>
      <c r="F1641" s="56" t="s">
        <v>978</v>
      </c>
      <c r="G1641" s="29" t="s">
        <v>151</v>
      </c>
      <c r="H1641" s="6">
        <f t="shared" si="63"/>
        <v>-391500</v>
      </c>
      <c r="I1641" s="24">
        <f t="shared" si="64"/>
        <v>18.181818181818183</v>
      </c>
      <c r="K1641" s="2">
        <v>550</v>
      </c>
    </row>
    <row r="1642" spans="2:11" ht="12.75">
      <c r="B1642" s="137">
        <v>7000</v>
      </c>
      <c r="C1642" s="48" t="s">
        <v>0</v>
      </c>
      <c r="D1642" s="1" t="s">
        <v>557</v>
      </c>
      <c r="F1642" s="49" t="s">
        <v>559</v>
      </c>
      <c r="G1642" s="29" t="s">
        <v>41</v>
      </c>
      <c r="H1642" s="6">
        <f t="shared" si="63"/>
        <v>-398500</v>
      </c>
      <c r="I1642" s="24">
        <f t="shared" si="64"/>
        <v>12.727272727272727</v>
      </c>
      <c r="K1642" s="2">
        <v>550</v>
      </c>
    </row>
    <row r="1643" spans="2:11" ht="12.75">
      <c r="B1643" s="137">
        <v>5000</v>
      </c>
      <c r="C1643" s="1" t="s">
        <v>0</v>
      </c>
      <c r="D1643" s="1" t="s">
        <v>557</v>
      </c>
      <c r="F1643" s="49" t="s">
        <v>979</v>
      </c>
      <c r="G1643" s="29" t="s">
        <v>274</v>
      </c>
      <c r="H1643" s="6">
        <f t="shared" si="63"/>
        <v>-403500</v>
      </c>
      <c r="I1643" s="24">
        <f t="shared" si="64"/>
        <v>9.090909090909092</v>
      </c>
      <c r="K1643" s="2">
        <v>550</v>
      </c>
    </row>
    <row r="1644" spans="2:11" ht="12.75">
      <c r="B1644" s="137">
        <v>5000</v>
      </c>
      <c r="C1644" s="1" t="s">
        <v>0</v>
      </c>
      <c r="D1644" s="1" t="s">
        <v>557</v>
      </c>
      <c r="F1644" s="49" t="s">
        <v>980</v>
      </c>
      <c r="G1644" s="29" t="s">
        <v>248</v>
      </c>
      <c r="H1644" s="6">
        <f t="shared" si="63"/>
        <v>-408500</v>
      </c>
      <c r="I1644" s="24">
        <f t="shared" si="64"/>
        <v>9.090909090909092</v>
      </c>
      <c r="K1644" s="2">
        <v>550</v>
      </c>
    </row>
    <row r="1645" spans="2:11" ht="12.75">
      <c r="B1645" s="137">
        <v>10000</v>
      </c>
      <c r="C1645" s="1" t="s">
        <v>0</v>
      </c>
      <c r="D1645" s="1" t="s">
        <v>557</v>
      </c>
      <c r="F1645" s="49" t="s">
        <v>981</v>
      </c>
      <c r="G1645" s="29" t="s">
        <v>124</v>
      </c>
      <c r="H1645" s="6">
        <f t="shared" si="63"/>
        <v>-418500</v>
      </c>
      <c r="I1645" s="24">
        <f t="shared" si="64"/>
        <v>18.181818181818183</v>
      </c>
      <c r="K1645" s="2">
        <v>550</v>
      </c>
    </row>
    <row r="1646" spans="1:11" s="44" customFormat="1" ht="12.75">
      <c r="A1646" s="13"/>
      <c r="B1646" s="274">
        <f>SUM(B1594:B1645)</f>
        <v>418500</v>
      </c>
      <c r="C1646" s="13" t="s">
        <v>0</v>
      </c>
      <c r="D1646" s="13"/>
      <c r="E1646" s="13"/>
      <c r="F1646" s="20"/>
      <c r="G1646" s="20"/>
      <c r="H1646" s="40">
        <v>0</v>
      </c>
      <c r="I1646" s="43">
        <f t="shared" si="64"/>
        <v>760.9090909090909</v>
      </c>
      <c r="K1646" s="2">
        <v>550</v>
      </c>
    </row>
    <row r="1647" spans="8:11" ht="12.75">
      <c r="H1647" s="6">
        <f t="shared" si="63"/>
        <v>0</v>
      </c>
      <c r="I1647" s="24">
        <f t="shared" si="64"/>
        <v>0</v>
      </c>
      <c r="K1647" s="2">
        <v>550</v>
      </c>
    </row>
    <row r="1648" spans="8:11" ht="12.75">
      <c r="H1648" s="6">
        <f t="shared" si="63"/>
        <v>0</v>
      </c>
      <c r="I1648" s="24">
        <f t="shared" si="64"/>
        <v>0</v>
      </c>
      <c r="K1648" s="2">
        <v>550</v>
      </c>
    </row>
    <row r="1649" spans="8:11" ht="12.75">
      <c r="H1649" s="6">
        <v>0</v>
      </c>
      <c r="I1649" s="24">
        <f t="shared" si="64"/>
        <v>0</v>
      </c>
      <c r="K1649" s="2">
        <v>550</v>
      </c>
    </row>
    <row r="1650" spans="2:11" ht="12.75">
      <c r="B1650" s="124">
        <v>1000</v>
      </c>
      <c r="C1650" s="1" t="s">
        <v>50</v>
      </c>
      <c r="D1650" s="14" t="s">
        <v>557</v>
      </c>
      <c r="E1650" s="14"/>
      <c r="F1650" s="49" t="s">
        <v>982</v>
      </c>
      <c r="G1650" s="49" t="s">
        <v>35</v>
      </c>
      <c r="H1650" s="6">
        <f t="shared" si="63"/>
        <v>-1000</v>
      </c>
      <c r="I1650" s="24">
        <f t="shared" si="64"/>
        <v>1.8181818181818181</v>
      </c>
      <c r="K1650" s="2">
        <v>550</v>
      </c>
    </row>
    <row r="1651" spans="2:11" ht="12.75">
      <c r="B1651" s="137">
        <v>1200</v>
      </c>
      <c r="C1651" s="1" t="s">
        <v>50</v>
      </c>
      <c r="D1651" s="14" t="s">
        <v>557</v>
      </c>
      <c r="F1651" s="49" t="s">
        <v>570</v>
      </c>
      <c r="G1651" s="29" t="s">
        <v>55</v>
      </c>
      <c r="H1651" s="6">
        <f t="shared" si="63"/>
        <v>-2200</v>
      </c>
      <c r="I1651" s="24">
        <f t="shared" si="64"/>
        <v>2.1818181818181817</v>
      </c>
      <c r="K1651" s="2">
        <v>550</v>
      </c>
    </row>
    <row r="1652" spans="2:11" ht="12.75">
      <c r="B1652" s="137">
        <v>600</v>
      </c>
      <c r="C1652" s="1" t="s">
        <v>50</v>
      </c>
      <c r="D1652" s="14" t="s">
        <v>557</v>
      </c>
      <c r="F1652" s="49" t="s">
        <v>570</v>
      </c>
      <c r="G1652" s="29" t="s">
        <v>41</v>
      </c>
      <c r="H1652" s="6">
        <f t="shared" si="63"/>
        <v>-2800</v>
      </c>
      <c r="I1652" s="24">
        <f t="shared" si="64"/>
        <v>1.0909090909090908</v>
      </c>
      <c r="K1652" s="2">
        <v>550</v>
      </c>
    </row>
    <row r="1653" spans="2:11" ht="12.75">
      <c r="B1653" s="137">
        <v>700</v>
      </c>
      <c r="C1653" s="1" t="s">
        <v>50</v>
      </c>
      <c r="D1653" s="1" t="s">
        <v>557</v>
      </c>
      <c r="F1653" s="49" t="s">
        <v>570</v>
      </c>
      <c r="G1653" s="29" t="s">
        <v>47</v>
      </c>
      <c r="H1653" s="6">
        <f t="shared" si="63"/>
        <v>-3500</v>
      </c>
      <c r="I1653" s="24">
        <f t="shared" si="64"/>
        <v>1.2727272727272727</v>
      </c>
      <c r="K1653" s="2">
        <v>550</v>
      </c>
    </row>
    <row r="1654" spans="2:11" ht="12.75">
      <c r="B1654" s="137">
        <v>500</v>
      </c>
      <c r="C1654" s="1" t="s">
        <v>50</v>
      </c>
      <c r="D1654" s="1" t="s">
        <v>557</v>
      </c>
      <c r="F1654" s="49" t="s">
        <v>570</v>
      </c>
      <c r="G1654" s="29" t="s">
        <v>37</v>
      </c>
      <c r="H1654" s="6">
        <f t="shared" si="63"/>
        <v>-4000</v>
      </c>
      <c r="I1654" s="24">
        <f t="shared" si="64"/>
        <v>0.9090909090909091</v>
      </c>
      <c r="K1654" s="2">
        <v>550</v>
      </c>
    </row>
    <row r="1655" spans="2:11" ht="12.75">
      <c r="B1655" s="137">
        <v>600</v>
      </c>
      <c r="C1655" s="1" t="s">
        <v>50</v>
      </c>
      <c r="D1655" s="1" t="s">
        <v>557</v>
      </c>
      <c r="F1655" s="49" t="s">
        <v>570</v>
      </c>
      <c r="G1655" s="29" t="s">
        <v>39</v>
      </c>
      <c r="H1655" s="6">
        <f t="shared" si="63"/>
        <v>-4600</v>
      </c>
      <c r="I1655" s="24">
        <f t="shared" si="64"/>
        <v>1.0909090909090908</v>
      </c>
      <c r="K1655" s="2">
        <v>550</v>
      </c>
    </row>
    <row r="1656" spans="2:11" ht="12.75">
      <c r="B1656" s="137">
        <v>500</v>
      </c>
      <c r="C1656" s="1" t="s">
        <v>50</v>
      </c>
      <c r="D1656" s="1" t="s">
        <v>557</v>
      </c>
      <c r="F1656" s="49" t="s">
        <v>570</v>
      </c>
      <c r="G1656" s="29" t="s">
        <v>71</v>
      </c>
      <c r="H1656" s="6">
        <f t="shared" si="63"/>
        <v>-5100</v>
      </c>
      <c r="I1656" s="24">
        <f t="shared" si="64"/>
        <v>0.9090909090909091</v>
      </c>
      <c r="K1656" s="2">
        <v>550</v>
      </c>
    </row>
    <row r="1657" spans="2:11" ht="12.75">
      <c r="B1657" s="137">
        <v>900</v>
      </c>
      <c r="C1657" s="1" t="s">
        <v>50</v>
      </c>
      <c r="D1657" s="1" t="s">
        <v>557</v>
      </c>
      <c r="F1657" s="49" t="s">
        <v>570</v>
      </c>
      <c r="G1657" s="29" t="s">
        <v>73</v>
      </c>
      <c r="H1657" s="6">
        <f t="shared" si="63"/>
        <v>-6000</v>
      </c>
      <c r="I1657" s="24">
        <f t="shared" si="64"/>
        <v>1.6363636363636365</v>
      </c>
      <c r="K1657" s="2">
        <v>550</v>
      </c>
    </row>
    <row r="1658" spans="2:11" ht="12.75">
      <c r="B1658" s="137">
        <v>1200</v>
      </c>
      <c r="C1658" s="1" t="s">
        <v>50</v>
      </c>
      <c r="D1658" s="1" t="s">
        <v>557</v>
      </c>
      <c r="F1658" s="49" t="s">
        <v>570</v>
      </c>
      <c r="G1658" s="29" t="s">
        <v>79</v>
      </c>
      <c r="H1658" s="6">
        <f t="shared" si="63"/>
        <v>-7200</v>
      </c>
      <c r="I1658" s="24">
        <f t="shared" si="64"/>
        <v>2.1818181818181817</v>
      </c>
      <c r="K1658" s="2">
        <v>550</v>
      </c>
    </row>
    <row r="1659" spans="2:11" ht="12.75">
      <c r="B1659" s="137">
        <v>1500</v>
      </c>
      <c r="C1659" s="1" t="s">
        <v>50</v>
      </c>
      <c r="D1659" s="1" t="s">
        <v>557</v>
      </c>
      <c r="F1659" s="49" t="s">
        <v>570</v>
      </c>
      <c r="G1659" s="29" t="s">
        <v>85</v>
      </c>
      <c r="H1659" s="6">
        <f t="shared" si="63"/>
        <v>-8700</v>
      </c>
      <c r="I1659" s="24">
        <f t="shared" si="64"/>
        <v>2.727272727272727</v>
      </c>
      <c r="K1659" s="2">
        <v>550</v>
      </c>
    </row>
    <row r="1660" spans="2:11" ht="12.75">
      <c r="B1660" s="137">
        <v>1250</v>
      </c>
      <c r="C1660" s="1" t="s">
        <v>50</v>
      </c>
      <c r="D1660" s="1" t="s">
        <v>557</v>
      </c>
      <c r="F1660" s="49" t="s">
        <v>570</v>
      </c>
      <c r="G1660" s="29" t="s">
        <v>244</v>
      </c>
      <c r="H1660" s="6">
        <f aca="true" t="shared" si="65" ref="H1660:H1730">H1659-B1660</f>
        <v>-9950</v>
      </c>
      <c r="I1660" s="24">
        <f t="shared" si="64"/>
        <v>2.272727272727273</v>
      </c>
      <c r="K1660" s="2">
        <v>550</v>
      </c>
    </row>
    <row r="1661" spans="2:11" ht="12.75">
      <c r="B1661" s="137">
        <v>1200</v>
      </c>
      <c r="C1661" s="1" t="s">
        <v>50</v>
      </c>
      <c r="D1661" s="1" t="s">
        <v>557</v>
      </c>
      <c r="F1661" s="49" t="s">
        <v>570</v>
      </c>
      <c r="G1661" s="29" t="s">
        <v>244</v>
      </c>
      <c r="H1661" s="6">
        <f t="shared" si="65"/>
        <v>-11150</v>
      </c>
      <c r="I1661" s="24">
        <f t="shared" si="64"/>
        <v>2.1818181818181817</v>
      </c>
      <c r="K1661" s="2">
        <v>550</v>
      </c>
    </row>
    <row r="1662" spans="2:11" ht="12.75">
      <c r="B1662" s="137">
        <v>2000</v>
      </c>
      <c r="C1662" s="1" t="s">
        <v>50</v>
      </c>
      <c r="D1662" s="1" t="s">
        <v>557</v>
      </c>
      <c r="F1662" s="49" t="s">
        <v>570</v>
      </c>
      <c r="G1662" s="29" t="s">
        <v>248</v>
      </c>
      <c r="H1662" s="6">
        <f t="shared" si="65"/>
        <v>-13150</v>
      </c>
      <c r="I1662" s="24">
        <f t="shared" si="64"/>
        <v>3.6363636363636362</v>
      </c>
      <c r="K1662" s="2">
        <v>550</v>
      </c>
    </row>
    <row r="1663" spans="2:11" ht="12.75">
      <c r="B1663" s="137">
        <v>800</v>
      </c>
      <c r="C1663" s="1" t="s">
        <v>50</v>
      </c>
      <c r="D1663" s="1" t="s">
        <v>557</v>
      </c>
      <c r="F1663" s="49" t="s">
        <v>570</v>
      </c>
      <c r="G1663" s="29" t="s">
        <v>234</v>
      </c>
      <c r="H1663" s="6">
        <f t="shared" si="65"/>
        <v>-13950</v>
      </c>
      <c r="I1663" s="24">
        <f t="shared" si="64"/>
        <v>1.4545454545454546</v>
      </c>
      <c r="K1663" s="2">
        <v>550</v>
      </c>
    </row>
    <row r="1664" spans="2:11" ht="12.75">
      <c r="B1664" s="137">
        <v>1500</v>
      </c>
      <c r="C1664" s="1" t="s">
        <v>50</v>
      </c>
      <c r="D1664" s="1" t="s">
        <v>557</v>
      </c>
      <c r="F1664" s="49" t="s">
        <v>570</v>
      </c>
      <c r="G1664" s="29" t="s">
        <v>236</v>
      </c>
      <c r="H1664" s="6">
        <f t="shared" si="65"/>
        <v>-15450</v>
      </c>
      <c r="I1664" s="24">
        <f t="shared" si="64"/>
        <v>2.727272727272727</v>
      </c>
      <c r="K1664" s="2">
        <v>550</v>
      </c>
    </row>
    <row r="1665" spans="2:11" ht="12.75">
      <c r="B1665" s="137">
        <v>1000</v>
      </c>
      <c r="C1665" s="1" t="s">
        <v>50</v>
      </c>
      <c r="D1665" s="1" t="s">
        <v>557</v>
      </c>
      <c r="F1665" s="49" t="s">
        <v>570</v>
      </c>
      <c r="G1665" s="29" t="s">
        <v>238</v>
      </c>
      <c r="H1665" s="6">
        <f t="shared" si="65"/>
        <v>-16450</v>
      </c>
      <c r="I1665" s="24">
        <f t="shared" si="64"/>
        <v>1.8181818181818181</v>
      </c>
      <c r="K1665" s="2">
        <v>550</v>
      </c>
    </row>
    <row r="1666" spans="2:11" ht="12.75">
      <c r="B1666" s="137">
        <v>1200</v>
      </c>
      <c r="C1666" s="1" t="s">
        <v>50</v>
      </c>
      <c r="D1666" s="1" t="s">
        <v>557</v>
      </c>
      <c r="F1666" s="49" t="s">
        <v>570</v>
      </c>
      <c r="G1666" s="29" t="s">
        <v>242</v>
      </c>
      <c r="H1666" s="6">
        <f t="shared" si="65"/>
        <v>-17650</v>
      </c>
      <c r="I1666" s="24">
        <f t="shared" si="64"/>
        <v>2.1818181818181817</v>
      </c>
      <c r="K1666" s="2">
        <v>550</v>
      </c>
    </row>
    <row r="1667" spans="2:11" ht="12.75">
      <c r="B1667" s="137">
        <v>2000</v>
      </c>
      <c r="C1667" s="1" t="s">
        <v>50</v>
      </c>
      <c r="D1667" s="1" t="s">
        <v>557</v>
      </c>
      <c r="F1667" s="49" t="s">
        <v>570</v>
      </c>
      <c r="G1667" s="29" t="s">
        <v>251</v>
      </c>
      <c r="H1667" s="6">
        <f t="shared" si="65"/>
        <v>-19650</v>
      </c>
      <c r="I1667" s="24">
        <f t="shared" si="64"/>
        <v>3.6363636363636362</v>
      </c>
      <c r="K1667" s="2">
        <v>550</v>
      </c>
    </row>
    <row r="1668" spans="2:11" ht="12.75">
      <c r="B1668" s="137">
        <v>1200</v>
      </c>
      <c r="C1668" s="1" t="s">
        <v>50</v>
      </c>
      <c r="D1668" s="1" t="s">
        <v>557</v>
      </c>
      <c r="F1668" s="49" t="s">
        <v>570</v>
      </c>
      <c r="G1668" s="29" t="s">
        <v>124</v>
      </c>
      <c r="H1668" s="6">
        <f t="shared" si="65"/>
        <v>-20850</v>
      </c>
      <c r="I1668" s="24">
        <f t="shared" si="64"/>
        <v>2.1818181818181817</v>
      </c>
      <c r="K1668" s="2">
        <v>550</v>
      </c>
    </row>
    <row r="1669" spans="2:11" ht="12.75">
      <c r="B1669" s="137">
        <v>1000</v>
      </c>
      <c r="C1669" s="1" t="s">
        <v>50</v>
      </c>
      <c r="D1669" s="1" t="s">
        <v>557</v>
      </c>
      <c r="F1669" s="49" t="s">
        <v>570</v>
      </c>
      <c r="G1669" s="29" t="s">
        <v>127</v>
      </c>
      <c r="H1669" s="6">
        <f t="shared" si="65"/>
        <v>-21850</v>
      </c>
      <c r="I1669" s="24">
        <f t="shared" si="64"/>
        <v>1.8181818181818181</v>
      </c>
      <c r="K1669" s="2">
        <v>550</v>
      </c>
    </row>
    <row r="1670" spans="2:11" ht="12.75">
      <c r="B1670" s="207">
        <v>600</v>
      </c>
      <c r="C1670" s="1" t="s">
        <v>50</v>
      </c>
      <c r="D1670" s="1" t="s">
        <v>557</v>
      </c>
      <c r="F1670" s="49" t="s">
        <v>570</v>
      </c>
      <c r="G1670" s="29" t="s">
        <v>148</v>
      </c>
      <c r="H1670" s="6">
        <f t="shared" si="65"/>
        <v>-22450</v>
      </c>
      <c r="I1670" s="24">
        <f t="shared" si="64"/>
        <v>1.0909090909090908</v>
      </c>
      <c r="K1670" s="2">
        <v>550</v>
      </c>
    </row>
    <row r="1671" spans="2:11" ht="12.75">
      <c r="B1671" s="207">
        <v>1200</v>
      </c>
      <c r="C1671" s="1" t="s">
        <v>50</v>
      </c>
      <c r="D1671" s="1" t="s">
        <v>557</v>
      </c>
      <c r="F1671" s="49" t="s">
        <v>570</v>
      </c>
      <c r="G1671" s="29" t="s">
        <v>129</v>
      </c>
      <c r="H1671" s="6">
        <f t="shared" si="65"/>
        <v>-23650</v>
      </c>
      <c r="I1671" s="24">
        <f t="shared" si="64"/>
        <v>2.1818181818181817</v>
      </c>
      <c r="K1671" s="2">
        <v>550</v>
      </c>
    </row>
    <row r="1672" spans="2:11" ht="12.75">
      <c r="B1672" s="137">
        <v>1000</v>
      </c>
      <c r="C1672" s="1" t="s">
        <v>50</v>
      </c>
      <c r="D1672" s="1" t="s">
        <v>557</v>
      </c>
      <c r="F1672" s="49" t="s">
        <v>570</v>
      </c>
      <c r="G1672" s="29" t="s">
        <v>151</v>
      </c>
      <c r="H1672" s="6">
        <f t="shared" si="65"/>
        <v>-24650</v>
      </c>
      <c r="I1672" s="24">
        <f t="shared" si="64"/>
        <v>1.8181818181818181</v>
      </c>
      <c r="K1672" s="2">
        <v>550</v>
      </c>
    </row>
    <row r="1673" spans="1:11" s="44" customFormat="1" ht="12.75">
      <c r="A1673" s="13"/>
      <c r="B1673" s="58">
        <f>SUM(B1650:B1672)</f>
        <v>24650</v>
      </c>
      <c r="C1673" s="13" t="s">
        <v>50</v>
      </c>
      <c r="D1673" s="13"/>
      <c r="E1673" s="13"/>
      <c r="F1673" s="20"/>
      <c r="G1673" s="20"/>
      <c r="H1673" s="40">
        <v>0</v>
      </c>
      <c r="I1673" s="43">
        <f t="shared" si="64"/>
        <v>44.81818181818182</v>
      </c>
      <c r="K1673" s="2">
        <v>550</v>
      </c>
    </row>
    <row r="1674" spans="8:11" ht="12.75">
      <c r="H1674" s="6">
        <f t="shared" si="65"/>
        <v>0</v>
      </c>
      <c r="I1674" s="24">
        <f t="shared" si="64"/>
        <v>0</v>
      </c>
      <c r="K1674" s="2">
        <v>550</v>
      </c>
    </row>
    <row r="1675" spans="2:11" ht="12.75">
      <c r="B1675" s="8"/>
      <c r="H1675" s="6">
        <f t="shared" si="65"/>
        <v>0</v>
      </c>
      <c r="I1675" s="24">
        <f t="shared" si="64"/>
        <v>0</v>
      </c>
      <c r="K1675" s="2">
        <v>550</v>
      </c>
    </row>
    <row r="1676" spans="3:11" ht="12.75">
      <c r="C1676" s="3"/>
      <c r="H1676" s="6">
        <f t="shared" si="65"/>
        <v>0</v>
      </c>
      <c r="I1676" s="24">
        <f t="shared" si="64"/>
        <v>0</v>
      </c>
      <c r="K1676" s="2">
        <v>550</v>
      </c>
    </row>
    <row r="1677" spans="2:11" ht="12.75">
      <c r="B1677" s="103">
        <v>300000</v>
      </c>
      <c r="C1677" s="1" t="s">
        <v>572</v>
      </c>
      <c r="D1677" s="1" t="s">
        <v>557</v>
      </c>
      <c r="F1677" s="29" t="s">
        <v>625</v>
      </c>
      <c r="G1677" s="29" t="s">
        <v>234</v>
      </c>
      <c r="H1677" s="6">
        <f t="shared" si="65"/>
        <v>-300000</v>
      </c>
      <c r="I1677" s="24">
        <f t="shared" si="64"/>
        <v>545.4545454545455</v>
      </c>
      <c r="K1677" s="2">
        <v>550</v>
      </c>
    </row>
    <row r="1678" spans="2:11" ht="12.75">
      <c r="B1678" s="104">
        <v>50000</v>
      </c>
      <c r="C1678" s="1" t="s">
        <v>573</v>
      </c>
      <c r="D1678" s="105" t="s">
        <v>557</v>
      </c>
      <c r="E1678" s="105"/>
      <c r="F1678" s="106" t="s">
        <v>574</v>
      </c>
      <c r="G1678" s="29" t="s">
        <v>127</v>
      </c>
      <c r="H1678" s="6">
        <f t="shared" si="65"/>
        <v>-350000</v>
      </c>
      <c r="I1678" s="24">
        <f t="shared" si="64"/>
        <v>90.9090909090909</v>
      </c>
      <c r="K1678" s="2">
        <v>550</v>
      </c>
    </row>
    <row r="1679" spans="2:11" ht="12.75">
      <c r="B1679" s="107">
        <v>800000</v>
      </c>
      <c r="C1679" s="14" t="s">
        <v>575</v>
      </c>
      <c r="D1679" s="14" t="s">
        <v>557</v>
      </c>
      <c r="E1679" s="14" t="s">
        <v>576</v>
      </c>
      <c r="F1679" s="49" t="s">
        <v>577</v>
      </c>
      <c r="G1679" s="29" t="s">
        <v>234</v>
      </c>
      <c r="H1679" s="6">
        <f t="shared" si="65"/>
        <v>-1150000</v>
      </c>
      <c r="I1679" s="24">
        <f t="shared" si="64"/>
        <v>1454.5454545454545</v>
      </c>
      <c r="K1679" s="2">
        <v>550</v>
      </c>
    </row>
    <row r="1680" spans="1:11" s="44" customFormat="1" ht="12.75">
      <c r="A1680" s="13"/>
      <c r="B1680" s="40">
        <f>SUM(B1677:B1679)</f>
        <v>1150000</v>
      </c>
      <c r="C1680" s="13"/>
      <c r="D1680" s="13"/>
      <c r="E1680" s="13"/>
      <c r="F1680" s="20"/>
      <c r="G1680" s="20"/>
      <c r="H1680" s="40">
        <v>0</v>
      </c>
      <c r="I1680" s="43">
        <f t="shared" si="64"/>
        <v>2090.909090909091</v>
      </c>
      <c r="K1680" s="2">
        <v>550</v>
      </c>
    </row>
    <row r="1681" spans="1:11" s="17" customFormat="1" ht="12.75">
      <c r="A1681" s="14"/>
      <c r="B1681" s="45"/>
      <c r="C1681" s="14"/>
      <c r="D1681" s="14"/>
      <c r="E1681" s="14"/>
      <c r="F1681" s="49"/>
      <c r="G1681" s="49"/>
      <c r="H1681" s="45">
        <v>0</v>
      </c>
      <c r="I1681" s="50">
        <f t="shared" si="64"/>
        <v>0</v>
      </c>
      <c r="K1681" s="2">
        <v>550</v>
      </c>
    </row>
    <row r="1682" spans="8:11" ht="12.75">
      <c r="H1682" s="6">
        <f t="shared" si="65"/>
        <v>0</v>
      </c>
      <c r="I1682" s="24">
        <f t="shared" si="64"/>
        <v>0</v>
      </c>
      <c r="K1682" s="2">
        <v>550</v>
      </c>
    </row>
    <row r="1683" spans="8:11" ht="12.75">
      <c r="H1683" s="6">
        <f t="shared" si="65"/>
        <v>0</v>
      </c>
      <c r="I1683" s="24">
        <f t="shared" si="64"/>
        <v>0</v>
      </c>
      <c r="K1683" s="2">
        <v>550</v>
      </c>
    </row>
    <row r="1684" spans="8:11" ht="12.75">
      <c r="H1684" s="6">
        <f t="shared" si="65"/>
        <v>0</v>
      </c>
      <c r="I1684" s="24">
        <f t="shared" si="64"/>
        <v>0</v>
      </c>
      <c r="K1684" s="2">
        <v>550</v>
      </c>
    </row>
    <row r="1685" spans="8:11" ht="12.75">
      <c r="H1685" s="6">
        <f t="shared" si="65"/>
        <v>0</v>
      </c>
      <c r="I1685" s="24">
        <f t="shared" si="64"/>
        <v>0</v>
      </c>
      <c r="K1685" s="2">
        <v>550</v>
      </c>
    </row>
    <row r="1686" spans="8:11" ht="12.75">
      <c r="H1686" s="6">
        <f t="shared" si="65"/>
        <v>0</v>
      </c>
      <c r="I1686" s="24">
        <f t="shared" si="64"/>
        <v>0</v>
      </c>
      <c r="K1686" s="2">
        <v>550</v>
      </c>
    </row>
    <row r="1687" spans="8:11" ht="12.75">
      <c r="H1687" s="6">
        <f t="shared" si="65"/>
        <v>0</v>
      </c>
      <c r="I1687" s="24">
        <f t="shared" si="64"/>
        <v>0</v>
      </c>
      <c r="K1687" s="2">
        <v>550</v>
      </c>
    </row>
    <row r="1688" spans="1:11" s="38" customFormat="1" ht="13.5" thickBot="1">
      <c r="A1688" s="31"/>
      <c r="B1688" s="96">
        <f>+B1705+B1727+B1763+B1803+B1807+B1814+B1822+B1826</f>
        <v>516601</v>
      </c>
      <c r="C1688" s="31"/>
      <c r="D1688" s="95" t="s">
        <v>578</v>
      </c>
      <c r="E1688" s="31"/>
      <c r="F1688" s="34"/>
      <c r="G1688" s="34"/>
      <c r="H1688" s="36">
        <f t="shared" si="65"/>
        <v>-516601</v>
      </c>
      <c r="I1688" s="37">
        <f t="shared" si="64"/>
        <v>939.2745454545454</v>
      </c>
      <c r="K1688" s="2">
        <v>550</v>
      </c>
    </row>
    <row r="1689" spans="8:11" ht="12.75">
      <c r="H1689" s="6">
        <v>0</v>
      </c>
      <c r="I1689" s="24">
        <f t="shared" si="64"/>
        <v>0</v>
      </c>
      <c r="K1689" s="2">
        <v>550</v>
      </c>
    </row>
    <row r="1690" spans="8:11" ht="12.75">
      <c r="H1690" s="6">
        <v>0</v>
      </c>
      <c r="I1690" s="24">
        <f t="shared" si="64"/>
        <v>0</v>
      </c>
      <c r="K1690" s="2">
        <v>550</v>
      </c>
    </row>
    <row r="1691" spans="2:11" ht="12.75">
      <c r="B1691" s="137">
        <v>2500</v>
      </c>
      <c r="C1691" s="47" t="s">
        <v>0</v>
      </c>
      <c r="D1691" s="14" t="s">
        <v>65</v>
      </c>
      <c r="E1691" s="14" t="s">
        <v>560</v>
      </c>
      <c r="F1691" s="46" t="s">
        <v>490</v>
      </c>
      <c r="G1691" s="29" t="s">
        <v>95</v>
      </c>
      <c r="H1691" s="6">
        <f t="shared" si="65"/>
        <v>-2500</v>
      </c>
      <c r="I1691" s="24">
        <f aca="true" t="shared" si="66" ref="I1691:I1754">+B1691/K1691</f>
        <v>4.545454545454546</v>
      </c>
      <c r="K1691" s="2">
        <v>550</v>
      </c>
    </row>
    <row r="1692" spans="2:11" ht="12.75">
      <c r="B1692" s="137">
        <v>2500</v>
      </c>
      <c r="C1692" s="47" t="s">
        <v>0</v>
      </c>
      <c r="D1692" s="1" t="s">
        <v>65</v>
      </c>
      <c r="E1692" s="1" t="s">
        <v>560</v>
      </c>
      <c r="F1692" s="46" t="s">
        <v>494</v>
      </c>
      <c r="G1692" s="29" t="s">
        <v>39</v>
      </c>
      <c r="H1692" s="6">
        <f t="shared" si="65"/>
        <v>-5000</v>
      </c>
      <c r="I1692" s="24">
        <f t="shared" si="66"/>
        <v>4.545454545454546</v>
      </c>
      <c r="K1692" s="2">
        <v>550</v>
      </c>
    </row>
    <row r="1693" spans="2:11" ht="12.75">
      <c r="B1693" s="137">
        <v>2500</v>
      </c>
      <c r="C1693" s="47" t="s">
        <v>0</v>
      </c>
      <c r="D1693" s="1" t="s">
        <v>65</v>
      </c>
      <c r="E1693" s="1" t="s">
        <v>560</v>
      </c>
      <c r="F1693" s="46" t="s">
        <v>580</v>
      </c>
      <c r="G1693" s="29" t="s">
        <v>248</v>
      </c>
      <c r="H1693" s="6">
        <f t="shared" si="65"/>
        <v>-7500</v>
      </c>
      <c r="I1693" s="24">
        <f t="shared" si="66"/>
        <v>4.545454545454546</v>
      </c>
      <c r="K1693" s="2">
        <v>550</v>
      </c>
    </row>
    <row r="1694" spans="2:11" ht="12.75">
      <c r="B1694" s="137">
        <v>5000</v>
      </c>
      <c r="C1694" s="47" t="s">
        <v>0</v>
      </c>
      <c r="D1694" s="1" t="s">
        <v>65</v>
      </c>
      <c r="E1694" s="1" t="s">
        <v>560</v>
      </c>
      <c r="F1694" s="46" t="s">
        <v>954</v>
      </c>
      <c r="G1694" s="29" t="s">
        <v>234</v>
      </c>
      <c r="H1694" s="6">
        <f t="shared" si="65"/>
        <v>-12500</v>
      </c>
      <c r="I1694" s="24">
        <f t="shared" si="66"/>
        <v>9.090909090909092</v>
      </c>
      <c r="K1694" s="2">
        <v>550</v>
      </c>
    </row>
    <row r="1695" spans="2:11" ht="12.75">
      <c r="B1695" s="137">
        <v>5000</v>
      </c>
      <c r="C1695" s="47" t="s">
        <v>0</v>
      </c>
      <c r="D1695" s="1" t="s">
        <v>65</v>
      </c>
      <c r="E1695" s="1" t="s">
        <v>560</v>
      </c>
      <c r="F1695" s="46" t="s">
        <v>983</v>
      </c>
      <c r="G1695" s="29" t="s">
        <v>236</v>
      </c>
      <c r="H1695" s="6">
        <f t="shared" si="65"/>
        <v>-17500</v>
      </c>
      <c r="I1695" s="24">
        <f t="shared" si="66"/>
        <v>9.090909090909092</v>
      </c>
      <c r="K1695" s="2">
        <v>550</v>
      </c>
    </row>
    <row r="1696" spans="2:11" ht="12.75">
      <c r="B1696" s="275">
        <v>5000</v>
      </c>
      <c r="C1696" s="47" t="s">
        <v>0</v>
      </c>
      <c r="D1696" s="1" t="s">
        <v>65</v>
      </c>
      <c r="E1696" s="1" t="s">
        <v>560</v>
      </c>
      <c r="F1696" s="46" t="s">
        <v>957</v>
      </c>
      <c r="G1696" s="29" t="s">
        <v>238</v>
      </c>
      <c r="H1696" s="6">
        <f t="shared" si="65"/>
        <v>-22500</v>
      </c>
      <c r="I1696" s="24">
        <f t="shared" si="66"/>
        <v>9.090909090909092</v>
      </c>
      <c r="K1696" s="2">
        <v>550</v>
      </c>
    </row>
    <row r="1697" spans="2:11" ht="12.75">
      <c r="B1697" s="137">
        <v>5000</v>
      </c>
      <c r="C1697" s="47" t="s">
        <v>0</v>
      </c>
      <c r="D1697" s="1" t="s">
        <v>65</v>
      </c>
      <c r="E1697" s="1" t="s">
        <v>560</v>
      </c>
      <c r="F1697" s="46" t="s">
        <v>569</v>
      </c>
      <c r="G1697" s="29" t="s">
        <v>242</v>
      </c>
      <c r="H1697" s="6">
        <f t="shared" si="65"/>
        <v>-27500</v>
      </c>
      <c r="I1697" s="24">
        <f t="shared" si="66"/>
        <v>9.090909090909092</v>
      </c>
      <c r="K1697" s="2">
        <v>550</v>
      </c>
    </row>
    <row r="1698" spans="2:11" ht="12.75">
      <c r="B1698" s="137">
        <v>5000</v>
      </c>
      <c r="C1698" s="47" t="s">
        <v>0</v>
      </c>
      <c r="D1698" s="1" t="s">
        <v>65</v>
      </c>
      <c r="E1698" s="1" t="s">
        <v>560</v>
      </c>
      <c r="F1698" s="46" t="s">
        <v>984</v>
      </c>
      <c r="G1698" s="29" t="s">
        <v>246</v>
      </c>
      <c r="H1698" s="6">
        <f t="shared" si="65"/>
        <v>-32500</v>
      </c>
      <c r="I1698" s="24">
        <f t="shared" si="66"/>
        <v>9.090909090909092</v>
      </c>
      <c r="K1698" s="2">
        <v>550</v>
      </c>
    </row>
    <row r="1699" spans="2:11" ht="12.75">
      <c r="B1699" s="137">
        <v>2500</v>
      </c>
      <c r="C1699" s="47" t="s">
        <v>0</v>
      </c>
      <c r="D1699" s="1" t="s">
        <v>65</v>
      </c>
      <c r="E1699" s="1" t="s">
        <v>560</v>
      </c>
      <c r="F1699" s="56" t="s">
        <v>985</v>
      </c>
      <c r="G1699" s="29" t="s">
        <v>124</v>
      </c>
      <c r="H1699" s="6">
        <f t="shared" si="65"/>
        <v>-35000</v>
      </c>
      <c r="I1699" s="24">
        <f t="shared" si="66"/>
        <v>4.545454545454546</v>
      </c>
      <c r="K1699" s="2">
        <v>550</v>
      </c>
    </row>
    <row r="1700" spans="2:11" ht="12.75">
      <c r="B1700" s="137">
        <v>2500</v>
      </c>
      <c r="C1700" s="47" t="s">
        <v>0</v>
      </c>
      <c r="D1700" s="1" t="s">
        <v>65</v>
      </c>
      <c r="E1700" s="1" t="s">
        <v>560</v>
      </c>
      <c r="F1700" s="46" t="s">
        <v>986</v>
      </c>
      <c r="G1700" s="29" t="s">
        <v>148</v>
      </c>
      <c r="H1700" s="6">
        <f t="shared" si="65"/>
        <v>-37500</v>
      </c>
      <c r="I1700" s="24">
        <f t="shared" si="66"/>
        <v>4.545454545454546</v>
      </c>
      <c r="K1700" s="2">
        <v>550</v>
      </c>
    </row>
    <row r="1701" spans="2:11" ht="12.75">
      <c r="B1701" s="137">
        <v>2500</v>
      </c>
      <c r="C1701" s="47" t="s">
        <v>0</v>
      </c>
      <c r="D1701" s="1" t="s">
        <v>65</v>
      </c>
      <c r="E1701" s="1" t="s">
        <v>560</v>
      </c>
      <c r="F1701" s="56" t="s">
        <v>987</v>
      </c>
      <c r="G1701" s="29" t="s">
        <v>151</v>
      </c>
      <c r="H1701" s="6">
        <f t="shared" si="65"/>
        <v>-40000</v>
      </c>
      <c r="I1701" s="24">
        <f t="shared" si="66"/>
        <v>4.545454545454546</v>
      </c>
      <c r="K1701" s="2">
        <v>550</v>
      </c>
    </row>
    <row r="1702" spans="2:11" ht="12.75">
      <c r="B1702" s="124">
        <v>5000</v>
      </c>
      <c r="C1702" s="14" t="s">
        <v>988</v>
      </c>
      <c r="D1702" s="1" t="s">
        <v>65</v>
      </c>
      <c r="E1702" s="1" t="s">
        <v>65</v>
      </c>
      <c r="F1702" s="46" t="s">
        <v>551</v>
      </c>
      <c r="G1702" s="29" t="s">
        <v>246</v>
      </c>
      <c r="H1702" s="6">
        <f t="shared" si="65"/>
        <v>-45000</v>
      </c>
      <c r="I1702" s="24">
        <f t="shared" si="66"/>
        <v>9.090909090909092</v>
      </c>
      <c r="K1702" s="2">
        <v>550</v>
      </c>
    </row>
    <row r="1703" spans="2:11" ht="12.75">
      <c r="B1703" s="137">
        <v>2700</v>
      </c>
      <c r="C1703" s="1" t="s">
        <v>989</v>
      </c>
      <c r="D1703" s="1" t="s">
        <v>65</v>
      </c>
      <c r="E1703" s="1" t="s">
        <v>90</v>
      </c>
      <c r="F1703" s="46" t="s">
        <v>604</v>
      </c>
      <c r="G1703" s="29" t="s">
        <v>251</v>
      </c>
      <c r="H1703" s="6">
        <f t="shared" si="65"/>
        <v>-47700</v>
      </c>
      <c r="I1703" s="24">
        <f t="shared" si="66"/>
        <v>4.909090909090909</v>
      </c>
      <c r="K1703" s="2">
        <v>550</v>
      </c>
    </row>
    <row r="1704" spans="2:11" ht="12.75">
      <c r="B1704" s="137">
        <v>300</v>
      </c>
      <c r="C1704" s="1" t="s">
        <v>989</v>
      </c>
      <c r="D1704" s="1" t="s">
        <v>65</v>
      </c>
      <c r="E1704" s="1" t="s">
        <v>90</v>
      </c>
      <c r="F1704" s="46" t="s">
        <v>585</v>
      </c>
      <c r="G1704" s="29" t="s">
        <v>127</v>
      </c>
      <c r="H1704" s="6">
        <f t="shared" si="65"/>
        <v>-48000</v>
      </c>
      <c r="I1704" s="24">
        <f t="shared" si="66"/>
        <v>0.5454545454545454</v>
      </c>
      <c r="K1704" s="2">
        <v>550</v>
      </c>
    </row>
    <row r="1705" spans="1:11" s="44" customFormat="1" ht="12.75">
      <c r="A1705" s="13"/>
      <c r="B1705" s="274">
        <f>SUM(B1691:B1704)</f>
        <v>48000</v>
      </c>
      <c r="C1705" s="13" t="s">
        <v>0</v>
      </c>
      <c r="D1705" s="13"/>
      <c r="E1705" s="13"/>
      <c r="F1705" s="20"/>
      <c r="G1705" s="20"/>
      <c r="H1705" s="40">
        <v>0</v>
      </c>
      <c r="I1705" s="43">
        <f t="shared" si="66"/>
        <v>87.27272727272727</v>
      </c>
      <c r="K1705" s="2">
        <v>550</v>
      </c>
    </row>
    <row r="1706" spans="2:11" ht="12.75">
      <c r="B1706" s="137"/>
      <c r="H1706" s="6">
        <f t="shared" si="65"/>
        <v>0</v>
      </c>
      <c r="I1706" s="24">
        <f t="shared" si="66"/>
        <v>0</v>
      </c>
      <c r="K1706" s="2">
        <v>550</v>
      </c>
    </row>
    <row r="1707" spans="2:11" ht="12.75">
      <c r="B1707" s="137"/>
      <c r="H1707" s="6">
        <f t="shared" si="65"/>
        <v>0</v>
      </c>
      <c r="I1707" s="24">
        <f t="shared" si="66"/>
        <v>0</v>
      </c>
      <c r="K1707" s="2">
        <v>550</v>
      </c>
    </row>
    <row r="1708" spans="2:11" ht="12.75">
      <c r="B1708" s="137"/>
      <c r="H1708" s="6">
        <f t="shared" si="65"/>
        <v>0</v>
      </c>
      <c r="I1708" s="24">
        <f t="shared" si="66"/>
        <v>0</v>
      </c>
      <c r="K1708" s="2">
        <v>550</v>
      </c>
    </row>
    <row r="1709" spans="2:11" ht="12.75">
      <c r="B1709" s="137">
        <v>1200</v>
      </c>
      <c r="C1709" s="1" t="s">
        <v>49</v>
      </c>
      <c r="D1709" s="14" t="s">
        <v>65</v>
      </c>
      <c r="E1709" s="1" t="s">
        <v>50</v>
      </c>
      <c r="F1709" s="46" t="s">
        <v>585</v>
      </c>
      <c r="G1709" s="29" t="s">
        <v>95</v>
      </c>
      <c r="H1709" s="6">
        <f>H1708-B1709</f>
        <v>-1200</v>
      </c>
      <c r="I1709" s="24">
        <f t="shared" si="66"/>
        <v>2.1818181818181817</v>
      </c>
      <c r="K1709" s="2">
        <v>550</v>
      </c>
    </row>
    <row r="1710" spans="2:11" ht="12.75">
      <c r="B1710" s="137">
        <v>200</v>
      </c>
      <c r="C1710" s="1" t="s">
        <v>49</v>
      </c>
      <c r="D1710" s="14" t="s">
        <v>65</v>
      </c>
      <c r="E1710" s="1" t="s">
        <v>50</v>
      </c>
      <c r="F1710" s="46" t="s">
        <v>585</v>
      </c>
      <c r="G1710" s="29" t="s">
        <v>37</v>
      </c>
      <c r="H1710" s="6">
        <f t="shared" si="65"/>
        <v>-1400</v>
      </c>
      <c r="I1710" s="24">
        <f t="shared" si="66"/>
        <v>0.36363636363636365</v>
      </c>
      <c r="K1710" s="2">
        <v>550</v>
      </c>
    </row>
    <row r="1711" spans="2:11" ht="12.75">
      <c r="B1711" s="137">
        <v>1800</v>
      </c>
      <c r="C1711" s="1" t="s">
        <v>49</v>
      </c>
      <c r="D1711" s="14" t="s">
        <v>65</v>
      </c>
      <c r="E1711" s="1" t="s">
        <v>50</v>
      </c>
      <c r="F1711" s="46" t="s">
        <v>585</v>
      </c>
      <c r="G1711" s="29" t="s">
        <v>39</v>
      </c>
      <c r="H1711" s="6">
        <f t="shared" si="65"/>
        <v>-3200</v>
      </c>
      <c r="I1711" s="24">
        <f t="shared" si="66"/>
        <v>3.272727272727273</v>
      </c>
      <c r="K1711" s="2">
        <v>550</v>
      </c>
    </row>
    <row r="1712" spans="2:11" ht="12.75">
      <c r="B1712" s="137">
        <v>1000</v>
      </c>
      <c r="C1712" s="1" t="s">
        <v>49</v>
      </c>
      <c r="D1712" s="14" t="s">
        <v>65</v>
      </c>
      <c r="E1712" s="1" t="s">
        <v>50</v>
      </c>
      <c r="F1712" s="46" t="s">
        <v>585</v>
      </c>
      <c r="G1712" s="29" t="s">
        <v>71</v>
      </c>
      <c r="H1712" s="6">
        <f t="shared" si="65"/>
        <v>-4200</v>
      </c>
      <c r="I1712" s="24">
        <f t="shared" si="66"/>
        <v>1.8181818181818181</v>
      </c>
      <c r="K1712" s="2">
        <v>550</v>
      </c>
    </row>
    <row r="1713" spans="2:11" ht="12.75">
      <c r="B1713" s="137">
        <v>700</v>
      </c>
      <c r="C1713" s="1" t="s">
        <v>49</v>
      </c>
      <c r="D1713" s="14" t="s">
        <v>65</v>
      </c>
      <c r="E1713" s="1" t="s">
        <v>50</v>
      </c>
      <c r="F1713" s="46" t="s">
        <v>585</v>
      </c>
      <c r="G1713" s="29" t="s">
        <v>73</v>
      </c>
      <c r="H1713" s="6">
        <f t="shared" si="65"/>
        <v>-4900</v>
      </c>
      <c r="I1713" s="24">
        <f t="shared" si="66"/>
        <v>1.2727272727272727</v>
      </c>
      <c r="K1713" s="2">
        <v>550</v>
      </c>
    </row>
    <row r="1714" spans="2:11" ht="12.75">
      <c r="B1714" s="137">
        <v>2500</v>
      </c>
      <c r="C1714" s="1" t="s">
        <v>49</v>
      </c>
      <c r="D1714" s="1" t="s">
        <v>65</v>
      </c>
      <c r="E1714" s="1" t="s">
        <v>50</v>
      </c>
      <c r="F1714" s="46" t="s">
        <v>585</v>
      </c>
      <c r="G1714" s="29" t="s">
        <v>79</v>
      </c>
      <c r="H1714" s="6">
        <f t="shared" si="65"/>
        <v>-7400</v>
      </c>
      <c r="I1714" s="24">
        <f t="shared" si="66"/>
        <v>4.545454545454546</v>
      </c>
      <c r="K1714" s="2">
        <v>550</v>
      </c>
    </row>
    <row r="1715" spans="2:11" ht="12.75">
      <c r="B1715" s="137">
        <v>750</v>
      </c>
      <c r="C1715" s="1" t="s">
        <v>49</v>
      </c>
      <c r="D1715" s="1" t="s">
        <v>65</v>
      </c>
      <c r="E1715" s="1" t="s">
        <v>50</v>
      </c>
      <c r="F1715" s="46" t="s">
        <v>585</v>
      </c>
      <c r="G1715" s="29" t="s">
        <v>85</v>
      </c>
      <c r="H1715" s="6">
        <f t="shared" si="65"/>
        <v>-8150</v>
      </c>
      <c r="I1715" s="24">
        <f t="shared" si="66"/>
        <v>1.3636363636363635</v>
      </c>
      <c r="K1715" s="2">
        <v>550</v>
      </c>
    </row>
    <row r="1716" spans="2:11" ht="12.75">
      <c r="B1716" s="137">
        <v>850</v>
      </c>
      <c r="C1716" s="1" t="s">
        <v>49</v>
      </c>
      <c r="D1716" s="1" t="s">
        <v>65</v>
      </c>
      <c r="E1716" s="1" t="s">
        <v>50</v>
      </c>
      <c r="F1716" s="46" t="s">
        <v>585</v>
      </c>
      <c r="G1716" s="29" t="s">
        <v>244</v>
      </c>
      <c r="H1716" s="6">
        <f t="shared" si="65"/>
        <v>-9000</v>
      </c>
      <c r="I1716" s="24">
        <f t="shared" si="66"/>
        <v>1.5454545454545454</v>
      </c>
      <c r="K1716" s="2">
        <v>550</v>
      </c>
    </row>
    <row r="1717" spans="2:11" ht="12.75">
      <c r="B1717" s="137">
        <v>1800</v>
      </c>
      <c r="C1717" s="1" t="s">
        <v>49</v>
      </c>
      <c r="D1717" s="1" t="s">
        <v>65</v>
      </c>
      <c r="E1717" s="1" t="s">
        <v>50</v>
      </c>
      <c r="F1717" s="46" t="s">
        <v>585</v>
      </c>
      <c r="G1717" s="29" t="s">
        <v>234</v>
      </c>
      <c r="H1717" s="6">
        <f t="shared" si="65"/>
        <v>-10800</v>
      </c>
      <c r="I1717" s="24">
        <f t="shared" si="66"/>
        <v>3.272727272727273</v>
      </c>
      <c r="K1717" s="2">
        <v>550</v>
      </c>
    </row>
    <row r="1718" spans="2:11" ht="12.75">
      <c r="B1718" s="137">
        <v>2000</v>
      </c>
      <c r="C1718" s="1" t="s">
        <v>49</v>
      </c>
      <c r="D1718" s="1" t="s">
        <v>65</v>
      </c>
      <c r="E1718" s="1" t="s">
        <v>50</v>
      </c>
      <c r="F1718" s="46" t="s">
        <v>585</v>
      </c>
      <c r="G1718" s="29" t="s">
        <v>236</v>
      </c>
      <c r="H1718" s="6">
        <f t="shared" si="65"/>
        <v>-12800</v>
      </c>
      <c r="I1718" s="24">
        <f t="shared" si="66"/>
        <v>3.6363636363636362</v>
      </c>
      <c r="K1718" s="2">
        <v>550</v>
      </c>
    </row>
    <row r="1719" spans="2:11" ht="12.75">
      <c r="B1719" s="137">
        <v>2000</v>
      </c>
      <c r="C1719" s="1" t="s">
        <v>49</v>
      </c>
      <c r="D1719" s="1" t="s">
        <v>65</v>
      </c>
      <c r="E1719" s="1" t="s">
        <v>50</v>
      </c>
      <c r="F1719" s="46" t="s">
        <v>990</v>
      </c>
      <c r="G1719" s="29" t="s">
        <v>238</v>
      </c>
      <c r="H1719" s="6">
        <f t="shared" si="65"/>
        <v>-14800</v>
      </c>
      <c r="I1719" s="24">
        <f t="shared" si="66"/>
        <v>3.6363636363636362</v>
      </c>
      <c r="K1719" s="2">
        <v>550</v>
      </c>
    </row>
    <row r="1720" spans="2:11" ht="12.75">
      <c r="B1720" s="137">
        <v>2000</v>
      </c>
      <c r="C1720" s="1" t="s">
        <v>49</v>
      </c>
      <c r="D1720" s="1" t="s">
        <v>65</v>
      </c>
      <c r="E1720" s="1" t="s">
        <v>50</v>
      </c>
      <c r="F1720" s="46" t="s">
        <v>585</v>
      </c>
      <c r="G1720" s="29" t="s">
        <v>242</v>
      </c>
      <c r="H1720" s="6">
        <f t="shared" si="65"/>
        <v>-16800</v>
      </c>
      <c r="I1720" s="24">
        <f t="shared" si="66"/>
        <v>3.6363636363636362</v>
      </c>
      <c r="K1720" s="2">
        <v>550</v>
      </c>
    </row>
    <row r="1721" spans="2:11" ht="12.75">
      <c r="B1721" s="137">
        <v>1950</v>
      </c>
      <c r="C1721" s="1" t="s">
        <v>49</v>
      </c>
      <c r="D1721" s="1" t="s">
        <v>65</v>
      </c>
      <c r="E1721" s="1" t="s">
        <v>50</v>
      </c>
      <c r="F1721" s="46" t="s">
        <v>585</v>
      </c>
      <c r="G1721" s="29" t="s">
        <v>246</v>
      </c>
      <c r="H1721" s="6">
        <f>H1720-B1721</f>
        <v>-18750</v>
      </c>
      <c r="I1721" s="24">
        <f t="shared" si="66"/>
        <v>3.5454545454545454</v>
      </c>
      <c r="K1721" s="2">
        <v>550</v>
      </c>
    </row>
    <row r="1722" spans="2:11" ht="12.75">
      <c r="B1722" s="124">
        <v>2000</v>
      </c>
      <c r="C1722" s="14" t="s">
        <v>49</v>
      </c>
      <c r="D1722" s="1" t="s">
        <v>65</v>
      </c>
      <c r="E1722" s="1" t="s">
        <v>65</v>
      </c>
      <c r="F1722" s="46" t="s">
        <v>585</v>
      </c>
      <c r="G1722" s="29" t="s">
        <v>124</v>
      </c>
      <c r="H1722" s="6">
        <f>H1721-B1722</f>
        <v>-20750</v>
      </c>
      <c r="I1722" s="24">
        <f t="shared" si="66"/>
        <v>3.6363636363636362</v>
      </c>
      <c r="K1722" s="2">
        <v>550</v>
      </c>
    </row>
    <row r="1723" spans="2:11" ht="12.75">
      <c r="B1723" s="137">
        <v>1600</v>
      </c>
      <c r="C1723" s="1" t="s">
        <v>49</v>
      </c>
      <c r="D1723" s="1" t="s">
        <v>65</v>
      </c>
      <c r="E1723" s="1" t="s">
        <v>50</v>
      </c>
      <c r="F1723" s="46" t="s">
        <v>585</v>
      </c>
      <c r="G1723" s="29" t="s">
        <v>127</v>
      </c>
      <c r="H1723" s="6">
        <f>H1722-B1723</f>
        <v>-22350</v>
      </c>
      <c r="I1723" s="24">
        <f t="shared" si="66"/>
        <v>2.909090909090909</v>
      </c>
      <c r="K1723" s="2">
        <v>550</v>
      </c>
    </row>
    <row r="1724" spans="2:11" ht="12.75">
      <c r="B1724" s="137">
        <v>1500</v>
      </c>
      <c r="C1724" s="1" t="s">
        <v>49</v>
      </c>
      <c r="D1724" s="1" t="s">
        <v>65</v>
      </c>
      <c r="E1724" s="1" t="s">
        <v>50</v>
      </c>
      <c r="F1724" s="46" t="s">
        <v>585</v>
      </c>
      <c r="G1724" s="29" t="s">
        <v>148</v>
      </c>
      <c r="H1724" s="6">
        <f>H1723-B1724</f>
        <v>-23850</v>
      </c>
      <c r="I1724" s="24">
        <f t="shared" si="66"/>
        <v>2.727272727272727</v>
      </c>
      <c r="K1724" s="2">
        <v>550</v>
      </c>
    </row>
    <row r="1725" spans="2:11" ht="12.75">
      <c r="B1725" s="137">
        <v>1350</v>
      </c>
      <c r="C1725" s="1" t="s">
        <v>49</v>
      </c>
      <c r="D1725" s="1" t="s">
        <v>65</v>
      </c>
      <c r="E1725" s="1" t="s">
        <v>50</v>
      </c>
      <c r="F1725" s="46" t="s">
        <v>585</v>
      </c>
      <c r="G1725" s="29" t="s">
        <v>129</v>
      </c>
      <c r="H1725" s="6">
        <f>H1724-B1725</f>
        <v>-25200</v>
      </c>
      <c r="I1725" s="24">
        <f t="shared" si="66"/>
        <v>2.4545454545454546</v>
      </c>
      <c r="K1725" s="2">
        <v>550</v>
      </c>
    </row>
    <row r="1726" spans="2:11" ht="12.75">
      <c r="B1726" s="137">
        <v>1200</v>
      </c>
      <c r="C1726" s="1" t="s">
        <v>49</v>
      </c>
      <c r="D1726" s="1" t="s">
        <v>65</v>
      </c>
      <c r="E1726" s="1" t="s">
        <v>50</v>
      </c>
      <c r="F1726" s="46" t="s">
        <v>585</v>
      </c>
      <c r="G1726" s="29" t="s">
        <v>151</v>
      </c>
      <c r="H1726" s="6">
        <f t="shared" si="65"/>
        <v>-26400</v>
      </c>
      <c r="I1726" s="24">
        <f t="shared" si="66"/>
        <v>2.1818181818181817</v>
      </c>
      <c r="K1726" s="2">
        <v>550</v>
      </c>
    </row>
    <row r="1727" spans="1:11" s="44" customFormat="1" ht="12.75">
      <c r="A1727" s="13"/>
      <c r="B1727" s="274">
        <f>SUM(B1709:B1726)</f>
        <v>26400</v>
      </c>
      <c r="C1727" s="13"/>
      <c r="D1727" s="13"/>
      <c r="E1727" s="13" t="s">
        <v>50</v>
      </c>
      <c r="F1727" s="20"/>
      <c r="G1727" s="20"/>
      <c r="H1727" s="40">
        <v>0</v>
      </c>
      <c r="I1727" s="43">
        <f t="shared" si="66"/>
        <v>48</v>
      </c>
      <c r="K1727" s="2">
        <v>550</v>
      </c>
    </row>
    <row r="1728" spans="2:11" ht="12.75">
      <c r="B1728" s="137"/>
      <c r="H1728" s="6">
        <f t="shared" si="65"/>
        <v>0</v>
      </c>
      <c r="I1728" s="24">
        <f t="shared" si="66"/>
        <v>0</v>
      </c>
      <c r="K1728" s="2">
        <v>550</v>
      </c>
    </row>
    <row r="1729" spans="2:11" ht="12.75">
      <c r="B1729" s="137"/>
      <c r="H1729" s="6">
        <f t="shared" si="65"/>
        <v>0</v>
      </c>
      <c r="I1729" s="24">
        <f t="shared" si="66"/>
        <v>0</v>
      </c>
      <c r="K1729" s="2">
        <v>550</v>
      </c>
    </row>
    <row r="1730" spans="2:11" ht="12.75">
      <c r="B1730" s="137"/>
      <c r="H1730" s="6">
        <f t="shared" si="65"/>
        <v>0</v>
      </c>
      <c r="I1730" s="24">
        <f t="shared" si="66"/>
        <v>0</v>
      </c>
      <c r="K1730" s="2">
        <v>550</v>
      </c>
    </row>
    <row r="1731" spans="2:11" ht="12.75">
      <c r="B1731" s="124">
        <v>300</v>
      </c>
      <c r="C1731" s="47" t="s">
        <v>67</v>
      </c>
      <c r="D1731" s="14" t="s">
        <v>65</v>
      </c>
      <c r="E1731" s="47" t="s">
        <v>65</v>
      </c>
      <c r="F1731" s="46" t="s">
        <v>585</v>
      </c>
      <c r="G1731" s="46" t="s">
        <v>95</v>
      </c>
      <c r="H1731" s="6">
        <f aca="true" t="shared" si="67" ref="H1731:H1762">H1730-B1731</f>
        <v>-300</v>
      </c>
      <c r="I1731" s="24">
        <f t="shared" si="66"/>
        <v>0.5454545454545454</v>
      </c>
      <c r="K1731" s="2">
        <v>550</v>
      </c>
    </row>
    <row r="1732" spans="2:11" ht="12.75">
      <c r="B1732" s="124">
        <v>100</v>
      </c>
      <c r="C1732" s="51" t="s">
        <v>518</v>
      </c>
      <c r="D1732" s="14" t="s">
        <v>65</v>
      </c>
      <c r="E1732" s="51" t="s">
        <v>65</v>
      </c>
      <c r="F1732" s="46" t="s">
        <v>585</v>
      </c>
      <c r="G1732" s="55" t="s">
        <v>95</v>
      </c>
      <c r="H1732" s="6">
        <f t="shared" si="67"/>
        <v>-400</v>
      </c>
      <c r="I1732" s="24">
        <f t="shared" si="66"/>
        <v>0.18181818181818182</v>
      </c>
      <c r="K1732" s="2">
        <v>550</v>
      </c>
    </row>
    <row r="1733" spans="2:11" ht="12.75">
      <c r="B1733" s="124">
        <v>300</v>
      </c>
      <c r="C1733" s="14" t="s">
        <v>991</v>
      </c>
      <c r="D1733" s="14" t="s">
        <v>65</v>
      </c>
      <c r="E1733" s="14" t="s">
        <v>65</v>
      </c>
      <c r="F1733" s="46" t="s">
        <v>585</v>
      </c>
      <c r="G1733" s="49" t="s">
        <v>95</v>
      </c>
      <c r="H1733" s="6">
        <f t="shared" si="67"/>
        <v>-700</v>
      </c>
      <c r="I1733" s="24">
        <f t="shared" si="66"/>
        <v>0.5454545454545454</v>
      </c>
      <c r="K1733" s="2">
        <v>550</v>
      </c>
    </row>
    <row r="1734" spans="2:11" ht="12.75">
      <c r="B1734" s="137">
        <v>300</v>
      </c>
      <c r="C1734" s="1" t="s">
        <v>67</v>
      </c>
      <c r="D1734" s="14" t="s">
        <v>65</v>
      </c>
      <c r="E1734" s="1" t="s">
        <v>65</v>
      </c>
      <c r="F1734" s="46" t="s">
        <v>585</v>
      </c>
      <c r="G1734" s="29" t="s">
        <v>39</v>
      </c>
      <c r="H1734" s="6">
        <f t="shared" si="67"/>
        <v>-1000</v>
      </c>
      <c r="I1734" s="24">
        <f t="shared" si="66"/>
        <v>0.5454545454545454</v>
      </c>
      <c r="K1734" s="2">
        <v>550</v>
      </c>
    </row>
    <row r="1735" spans="2:11" ht="12.75">
      <c r="B1735" s="137">
        <v>5500</v>
      </c>
      <c r="C1735" s="48" t="s">
        <v>518</v>
      </c>
      <c r="D1735" s="14" t="s">
        <v>65</v>
      </c>
      <c r="E1735" s="1" t="s">
        <v>65</v>
      </c>
      <c r="F1735" s="46" t="s">
        <v>588</v>
      </c>
      <c r="G1735" s="29" t="s">
        <v>39</v>
      </c>
      <c r="H1735" s="6">
        <f t="shared" si="67"/>
        <v>-6500</v>
      </c>
      <c r="I1735" s="24">
        <f t="shared" si="66"/>
        <v>10</v>
      </c>
      <c r="K1735" s="2">
        <v>550</v>
      </c>
    </row>
    <row r="1736" spans="2:11" ht="12.75">
      <c r="B1736" s="137">
        <v>300</v>
      </c>
      <c r="C1736" s="1" t="s">
        <v>992</v>
      </c>
      <c r="D1736" s="14" t="s">
        <v>65</v>
      </c>
      <c r="E1736" s="1" t="s">
        <v>65</v>
      </c>
      <c r="F1736" s="46" t="s">
        <v>589</v>
      </c>
      <c r="G1736" s="29" t="s">
        <v>39</v>
      </c>
      <c r="H1736" s="6">
        <f t="shared" si="67"/>
        <v>-6800</v>
      </c>
      <c r="I1736" s="24">
        <f t="shared" si="66"/>
        <v>0.5454545454545454</v>
      </c>
      <c r="K1736" s="2">
        <v>550</v>
      </c>
    </row>
    <row r="1737" spans="2:11" ht="12.75">
      <c r="B1737" s="137">
        <v>750</v>
      </c>
      <c r="C1737" s="1" t="s">
        <v>993</v>
      </c>
      <c r="D1737" s="14" t="s">
        <v>65</v>
      </c>
      <c r="E1737" s="1" t="s">
        <v>65</v>
      </c>
      <c r="F1737" s="46" t="s">
        <v>589</v>
      </c>
      <c r="G1737" s="29" t="s">
        <v>39</v>
      </c>
      <c r="H1737" s="6">
        <f t="shared" si="67"/>
        <v>-7550</v>
      </c>
      <c r="I1737" s="24">
        <f t="shared" si="66"/>
        <v>1.3636363636363635</v>
      </c>
      <c r="K1737" s="2">
        <v>550</v>
      </c>
    </row>
    <row r="1738" spans="2:11" ht="12.75">
      <c r="B1738" s="137">
        <v>1150</v>
      </c>
      <c r="C1738" s="1" t="s">
        <v>994</v>
      </c>
      <c r="D1738" s="14" t="s">
        <v>65</v>
      </c>
      <c r="E1738" s="1" t="s">
        <v>65</v>
      </c>
      <c r="F1738" s="46" t="s">
        <v>589</v>
      </c>
      <c r="G1738" s="29" t="s">
        <v>39</v>
      </c>
      <c r="H1738" s="6">
        <f t="shared" si="67"/>
        <v>-8700</v>
      </c>
      <c r="I1738" s="24">
        <f t="shared" si="66"/>
        <v>2.090909090909091</v>
      </c>
      <c r="K1738" s="2">
        <v>550</v>
      </c>
    </row>
    <row r="1739" spans="2:11" ht="12.75">
      <c r="B1739" s="137">
        <v>1000</v>
      </c>
      <c r="C1739" s="1" t="s">
        <v>995</v>
      </c>
      <c r="D1739" s="14" t="s">
        <v>65</v>
      </c>
      <c r="E1739" s="1" t="s">
        <v>65</v>
      </c>
      <c r="F1739" s="46" t="s">
        <v>590</v>
      </c>
      <c r="G1739" s="29" t="s">
        <v>71</v>
      </c>
      <c r="H1739" s="6">
        <f t="shared" si="67"/>
        <v>-9700</v>
      </c>
      <c r="I1739" s="24">
        <f t="shared" si="66"/>
        <v>1.8181818181818181</v>
      </c>
      <c r="K1739" s="2">
        <v>550</v>
      </c>
    </row>
    <row r="1740" spans="2:11" ht="12.75">
      <c r="B1740" s="137">
        <v>300</v>
      </c>
      <c r="C1740" s="1" t="s">
        <v>991</v>
      </c>
      <c r="D1740" s="1" t="s">
        <v>65</v>
      </c>
      <c r="E1740" s="1" t="s">
        <v>65</v>
      </c>
      <c r="F1740" s="46" t="s">
        <v>585</v>
      </c>
      <c r="G1740" s="29" t="s">
        <v>73</v>
      </c>
      <c r="H1740" s="6">
        <f t="shared" si="67"/>
        <v>-10000</v>
      </c>
      <c r="I1740" s="24">
        <f t="shared" si="66"/>
        <v>0.5454545454545454</v>
      </c>
      <c r="K1740" s="2">
        <v>550</v>
      </c>
    </row>
    <row r="1741" spans="2:11" ht="12.75">
      <c r="B1741" s="137">
        <v>1200</v>
      </c>
      <c r="C1741" s="1" t="s">
        <v>598</v>
      </c>
      <c r="D1741" s="1" t="s">
        <v>65</v>
      </c>
      <c r="E1741" s="1" t="s">
        <v>65</v>
      </c>
      <c r="F1741" s="46" t="s">
        <v>593</v>
      </c>
      <c r="G1741" s="29" t="s">
        <v>79</v>
      </c>
      <c r="H1741" s="6">
        <f t="shared" si="67"/>
        <v>-11200</v>
      </c>
      <c r="I1741" s="24">
        <f t="shared" si="66"/>
        <v>2.1818181818181817</v>
      </c>
      <c r="K1741" s="2">
        <v>550</v>
      </c>
    </row>
    <row r="1742" spans="2:11" ht="12.75">
      <c r="B1742" s="137">
        <v>150</v>
      </c>
      <c r="C1742" s="1" t="s">
        <v>518</v>
      </c>
      <c r="D1742" s="1" t="s">
        <v>65</v>
      </c>
      <c r="E1742" s="1" t="s">
        <v>65</v>
      </c>
      <c r="F1742" s="46" t="s">
        <v>585</v>
      </c>
      <c r="G1742" s="29" t="s">
        <v>79</v>
      </c>
      <c r="H1742" s="6">
        <f t="shared" si="67"/>
        <v>-11350</v>
      </c>
      <c r="I1742" s="24">
        <f t="shared" si="66"/>
        <v>0.2727272727272727</v>
      </c>
      <c r="K1742" s="2">
        <v>550</v>
      </c>
    </row>
    <row r="1743" spans="2:11" ht="12.75">
      <c r="B1743" s="137">
        <v>200</v>
      </c>
      <c r="C1743" s="1" t="s">
        <v>991</v>
      </c>
      <c r="D1743" s="1" t="s">
        <v>65</v>
      </c>
      <c r="E1743" s="1" t="s">
        <v>65</v>
      </c>
      <c r="F1743" s="46" t="s">
        <v>585</v>
      </c>
      <c r="G1743" s="29" t="s">
        <v>248</v>
      </c>
      <c r="H1743" s="6">
        <f t="shared" si="67"/>
        <v>-11550</v>
      </c>
      <c r="I1743" s="24">
        <f t="shared" si="66"/>
        <v>0.36363636363636365</v>
      </c>
      <c r="K1743" s="2">
        <v>550</v>
      </c>
    </row>
    <row r="1744" spans="2:11" ht="12.75">
      <c r="B1744" s="137">
        <v>700</v>
      </c>
      <c r="C1744" s="1" t="s">
        <v>49</v>
      </c>
      <c r="D1744" s="1" t="s">
        <v>65</v>
      </c>
      <c r="E1744" s="1" t="s">
        <v>65</v>
      </c>
      <c r="F1744" s="46" t="s">
        <v>585</v>
      </c>
      <c r="G1744" s="29" t="s">
        <v>248</v>
      </c>
      <c r="H1744" s="6">
        <f t="shared" si="67"/>
        <v>-12250</v>
      </c>
      <c r="I1744" s="24">
        <f t="shared" si="66"/>
        <v>1.2727272727272727</v>
      </c>
      <c r="K1744" s="2">
        <v>550</v>
      </c>
    </row>
    <row r="1745" spans="2:11" ht="12.75">
      <c r="B1745" s="137">
        <v>1650</v>
      </c>
      <c r="C1745" s="1" t="s">
        <v>996</v>
      </c>
      <c r="D1745" s="1" t="s">
        <v>65</v>
      </c>
      <c r="E1745" s="1" t="s">
        <v>65</v>
      </c>
      <c r="F1745" s="46" t="s">
        <v>476</v>
      </c>
      <c r="G1745" s="29" t="s">
        <v>234</v>
      </c>
      <c r="H1745" s="6">
        <f t="shared" si="67"/>
        <v>-13900</v>
      </c>
      <c r="I1745" s="24">
        <f t="shared" si="66"/>
        <v>3</v>
      </c>
      <c r="K1745" s="2">
        <v>550</v>
      </c>
    </row>
    <row r="1746" spans="2:11" ht="12.75">
      <c r="B1746" s="137">
        <v>300</v>
      </c>
      <c r="C1746" s="1" t="s">
        <v>64</v>
      </c>
      <c r="D1746" s="1" t="s">
        <v>65</v>
      </c>
      <c r="E1746" s="1" t="s">
        <v>65</v>
      </c>
      <c r="F1746" s="46" t="s">
        <v>476</v>
      </c>
      <c r="G1746" s="29" t="s">
        <v>234</v>
      </c>
      <c r="H1746" s="6">
        <f t="shared" si="67"/>
        <v>-14200</v>
      </c>
      <c r="I1746" s="24">
        <f t="shared" si="66"/>
        <v>0.5454545454545454</v>
      </c>
      <c r="K1746" s="2">
        <v>550</v>
      </c>
    </row>
    <row r="1747" spans="2:11" ht="12.75">
      <c r="B1747" s="137">
        <v>3825</v>
      </c>
      <c r="C1747" s="1" t="s">
        <v>997</v>
      </c>
      <c r="D1747" s="1" t="s">
        <v>65</v>
      </c>
      <c r="E1747" s="1" t="s">
        <v>65</v>
      </c>
      <c r="F1747" s="46" t="s">
        <v>550</v>
      </c>
      <c r="G1747" s="29" t="s">
        <v>234</v>
      </c>
      <c r="H1747" s="6">
        <f t="shared" si="67"/>
        <v>-18025</v>
      </c>
      <c r="I1747" s="24">
        <f t="shared" si="66"/>
        <v>6.954545454545454</v>
      </c>
      <c r="K1747" s="2">
        <v>550</v>
      </c>
    </row>
    <row r="1748" spans="2:11" ht="12.75">
      <c r="B1748" s="137">
        <v>2000</v>
      </c>
      <c r="C1748" s="1" t="s">
        <v>998</v>
      </c>
      <c r="D1748" s="1" t="s">
        <v>65</v>
      </c>
      <c r="E1748" s="1" t="s">
        <v>65</v>
      </c>
      <c r="F1748" s="46" t="s">
        <v>999</v>
      </c>
      <c r="G1748" s="29" t="s">
        <v>236</v>
      </c>
      <c r="H1748" s="6">
        <f t="shared" si="67"/>
        <v>-20025</v>
      </c>
      <c r="I1748" s="24">
        <f t="shared" si="66"/>
        <v>3.6363636363636362</v>
      </c>
      <c r="K1748" s="2">
        <v>550</v>
      </c>
    </row>
    <row r="1749" spans="2:11" ht="12.75">
      <c r="B1749" s="137">
        <v>1920</v>
      </c>
      <c r="C1749" s="1" t="s">
        <v>1000</v>
      </c>
      <c r="D1749" s="1" t="s">
        <v>65</v>
      </c>
      <c r="E1749" s="1" t="s">
        <v>65</v>
      </c>
      <c r="F1749" s="46" t="s">
        <v>999</v>
      </c>
      <c r="G1749" s="29" t="s">
        <v>236</v>
      </c>
      <c r="H1749" s="6">
        <f t="shared" si="67"/>
        <v>-21945</v>
      </c>
      <c r="I1749" s="24">
        <f t="shared" si="66"/>
        <v>3.4909090909090907</v>
      </c>
      <c r="K1749" s="2">
        <v>550</v>
      </c>
    </row>
    <row r="1750" spans="2:11" ht="12.75">
      <c r="B1750" s="137">
        <v>450</v>
      </c>
      <c r="C1750" s="1" t="s">
        <v>1001</v>
      </c>
      <c r="D1750" s="1" t="s">
        <v>65</v>
      </c>
      <c r="E1750" s="1" t="s">
        <v>65</v>
      </c>
      <c r="F1750" s="46" t="s">
        <v>999</v>
      </c>
      <c r="G1750" s="29" t="s">
        <v>236</v>
      </c>
      <c r="H1750" s="6">
        <f t="shared" si="67"/>
        <v>-22395</v>
      </c>
      <c r="I1750" s="24">
        <f t="shared" si="66"/>
        <v>0.8181818181818182</v>
      </c>
      <c r="K1750" s="2">
        <v>550</v>
      </c>
    </row>
    <row r="1751" spans="2:11" ht="12.75">
      <c r="B1751" s="137">
        <v>5000</v>
      </c>
      <c r="C1751" s="1" t="s">
        <v>596</v>
      </c>
      <c r="D1751" s="14" t="s">
        <v>65</v>
      </c>
      <c r="E1751" s="1" t="s">
        <v>65</v>
      </c>
      <c r="F1751" s="46" t="s">
        <v>1002</v>
      </c>
      <c r="G1751" s="29" t="s">
        <v>236</v>
      </c>
      <c r="H1751" s="6">
        <f t="shared" si="67"/>
        <v>-27395</v>
      </c>
      <c r="I1751" s="24">
        <f t="shared" si="66"/>
        <v>9.090909090909092</v>
      </c>
      <c r="K1751" s="2">
        <v>550</v>
      </c>
    </row>
    <row r="1752" spans="2:11" ht="12.75">
      <c r="B1752" s="137">
        <v>2500</v>
      </c>
      <c r="C1752" s="1" t="s">
        <v>595</v>
      </c>
      <c r="D1752" s="1" t="s">
        <v>65</v>
      </c>
      <c r="E1752" s="1" t="s">
        <v>65</v>
      </c>
      <c r="F1752" s="46" t="s">
        <v>1003</v>
      </c>
      <c r="G1752" s="29" t="s">
        <v>238</v>
      </c>
      <c r="H1752" s="6">
        <f t="shared" si="67"/>
        <v>-29895</v>
      </c>
      <c r="I1752" s="24">
        <f t="shared" si="66"/>
        <v>4.545454545454546</v>
      </c>
      <c r="K1752" s="2">
        <v>550</v>
      </c>
    </row>
    <row r="1753" spans="2:11" ht="12.75">
      <c r="B1753" s="137">
        <v>300</v>
      </c>
      <c r="C1753" s="1" t="s">
        <v>1004</v>
      </c>
      <c r="D1753" s="1" t="s">
        <v>65</v>
      </c>
      <c r="E1753" s="1" t="s">
        <v>65</v>
      </c>
      <c r="F1753" s="46" t="s">
        <v>1003</v>
      </c>
      <c r="G1753" s="29" t="s">
        <v>238</v>
      </c>
      <c r="H1753" s="6">
        <f t="shared" si="67"/>
        <v>-30195</v>
      </c>
      <c r="I1753" s="24">
        <f t="shared" si="66"/>
        <v>0.5454545454545454</v>
      </c>
      <c r="K1753" s="2">
        <v>550</v>
      </c>
    </row>
    <row r="1754" spans="2:11" ht="12.75">
      <c r="B1754" s="137">
        <v>1000</v>
      </c>
      <c r="C1754" s="1" t="s">
        <v>1005</v>
      </c>
      <c r="D1754" s="1" t="s">
        <v>65</v>
      </c>
      <c r="E1754" s="1" t="s">
        <v>65</v>
      </c>
      <c r="F1754" s="46" t="s">
        <v>1003</v>
      </c>
      <c r="G1754" s="29" t="s">
        <v>238</v>
      </c>
      <c r="H1754" s="6">
        <f t="shared" si="67"/>
        <v>-31195</v>
      </c>
      <c r="I1754" s="24">
        <f t="shared" si="66"/>
        <v>1.8181818181818181</v>
      </c>
      <c r="K1754" s="2">
        <v>550</v>
      </c>
    </row>
    <row r="1755" spans="2:11" ht="12.75">
      <c r="B1755" s="137">
        <v>5000</v>
      </c>
      <c r="C1755" s="1" t="s">
        <v>1006</v>
      </c>
      <c r="D1755" s="1" t="s">
        <v>65</v>
      </c>
      <c r="E1755" s="1" t="s">
        <v>65</v>
      </c>
      <c r="F1755" s="46" t="s">
        <v>602</v>
      </c>
      <c r="G1755" s="29" t="s">
        <v>242</v>
      </c>
      <c r="H1755" s="6">
        <f t="shared" si="67"/>
        <v>-36195</v>
      </c>
      <c r="I1755" s="24">
        <f aca="true" t="shared" si="68" ref="I1755:I1767">+B1755/K1755</f>
        <v>9.090909090909092</v>
      </c>
      <c r="K1755" s="2">
        <v>550</v>
      </c>
    </row>
    <row r="1756" spans="2:11" ht="12.75">
      <c r="B1756" s="137">
        <v>400</v>
      </c>
      <c r="C1756" s="1" t="s">
        <v>518</v>
      </c>
      <c r="D1756" s="1" t="s">
        <v>65</v>
      </c>
      <c r="E1756" s="1" t="s">
        <v>65</v>
      </c>
      <c r="F1756" s="46" t="s">
        <v>585</v>
      </c>
      <c r="G1756" s="29" t="s">
        <v>251</v>
      </c>
      <c r="H1756" s="6">
        <f t="shared" si="67"/>
        <v>-36595</v>
      </c>
      <c r="I1756" s="24">
        <f t="shared" si="68"/>
        <v>0.7272727272727273</v>
      </c>
      <c r="K1756" s="2">
        <v>550</v>
      </c>
    </row>
    <row r="1757" spans="2:11" ht="12.75">
      <c r="B1757" s="137">
        <v>500</v>
      </c>
      <c r="C1757" s="1" t="s">
        <v>1007</v>
      </c>
      <c r="D1757" s="1" t="s">
        <v>65</v>
      </c>
      <c r="E1757" s="1" t="s">
        <v>65</v>
      </c>
      <c r="F1757" s="46" t="s">
        <v>585</v>
      </c>
      <c r="G1757" s="29" t="s">
        <v>246</v>
      </c>
      <c r="H1757" s="6">
        <f t="shared" si="67"/>
        <v>-37095</v>
      </c>
      <c r="I1757" s="24">
        <f t="shared" si="68"/>
        <v>0.9090909090909091</v>
      </c>
      <c r="K1757" s="2">
        <v>550</v>
      </c>
    </row>
    <row r="1758" spans="2:11" ht="12.75">
      <c r="B1758" s="137">
        <v>1500</v>
      </c>
      <c r="C1758" s="1" t="s">
        <v>592</v>
      </c>
      <c r="D1758" s="1" t="s">
        <v>65</v>
      </c>
      <c r="E1758" s="1" t="s">
        <v>65</v>
      </c>
      <c r="F1758" s="46" t="s">
        <v>1008</v>
      </c>
      <c r="G1758" s="29" t="s">
        <v>124</v>
      </c>
      <c r="H1758" s="6">
        <f t="shared" si="67"/>
        <v>-38595</v>
      </c>
      <c r="I1758" s="24">
        <f t="shared" si="68"/>
        <v>2.727272727272727</v>
      </c>
      <c r="K1758" s="2">
        <v>550</v>
      </c>
    </row>
    <row r="1759" spans="2:11" ht="12.75">
      <c r="B1759" s="137">
        <v>350</v>
      </c>
      <c r="C1759" s="1" t="s">
        <v>518</v>
      </c>
      <c r="D1759" s="1" t="s">
        <v>65</v>
      </c>
      <c r="E1759" s="1" t="s">
        <v>65</v>
      </c>
      <c r="F1759" s="46" t="s">
        <v>585</v>
      </c>
      <c r="G1759" s="29" t="s">
        <v>124</v>
      </c>
      <c r="H1759" s="6">
        <f t="shared" si="67"/>
        <v>-38945</v>
      </c>
      <c r="I1759" s="24">
        <f t="shared" si="68"/>
        <v>0.6363636363636364</v>
      </c>
      <c r="K1759" s="2">
        <v>550</v>
      </c>
    </row>
    <row r="1760" spans="2:11" ht="12.75">
      <c r="B1760" s="137">
        <v>200</v>
      </c>
      <c r="C1760" s="1" t="s">
        <v>518</v>
      </c>
      <c r="D1760" s="1" t="s">
        <v>65</v>
      </c>
      <c r="E1760" s="1" t="s">
        <v>65</v>
      </c>
      <c r="F1760" s="46" t="s">
        <v>585</v>
      </c>
      <c r="G1760" s="29" t="s">
        <v>127</v>
      </c>
      <c r="H1760" s="6">
        <f t="shared" si="67"/>
        <v>-39145</v>
      </c>
      <c r="I1760" s="24">
        <f t="shared" si="68"/>
        <v>0.36363636363636365</v>
      </c>
      <c r="K1760" s="2">
        <v>550</v>
      </c>
    </row>
    <row r="1761" spans="2:11" ht="12.75">
      <c r="B1761" s="137">
        <v>150</v>
      </c>
      <c r="C1761" s="1" t="s">
        <v>1001</v>
      </c>
      <c r="D1761" s="1" t="s">
        <v>65</v>
      </c>
      <c r="E1761" s="1" t="s">
        <v>65</v>
      </c>
      <c r="F1761" s="46" t="s">
        <v>585</v>
      </c>
      <c r="G1761" s="29" t="s">
        <v>151</v>
      </c>
      <c r="H1761" s="6">
        <f t="shared" si="67"/>
        <v>-39295</v>
      </c>
      <c r="I1761" s="24">
        <f t="shared" si="68"/>
        <v>0.2727272727272727</v>
      </c>
      <c r="K1761" s="2">
        <v>550</v>
      </c>
    </row>
    <row r="1762" spans="2:11" ht="12.75">
      <c r="B1762" s="137">
        <v>150</v>
      </c>
      <c r="C1762" s="1" t="s">
        <v>518</v>
      </c>
      <c r="D1762" s="1" t="s">
        <v>65</v>
      </c>
      <c r="E1762" s="1" t="s">
        <v>65</v>
      </c>
      <c r="F1762" s="46" t="s">
        <v>585</v>
      </c>
      <c r="G1762" s="29" t="s">
        <v>151</v>
      </c>
      <c r="H1762" s="6">
        <f t="shared" si="67"/>
        <v>-39445</v>
      </c>
      <c r="I1762" s="24">
        <f t="shared" si="68"/>
        <v>0.2727272727272727</v>
      </c>
      <c r="K1762" s="2">
        <v>550</v>
      </c>
    </row>
    <row r="1763" spans="1:11" s="44" customFormat="1" ht="12.75">
      <c r="A1763" s="13"/>
      <c r="B1763" s="274">
        <f>SUM(B1731:B1762)</f>
        <v>39445</v>
      </c>
      <c r="C1763" s="13"/>
      <c r="D1763" s="13" t="s">
        <v>65</v>
      </c>
      <c r="E1763" s="13" t="s">
        <v>65</v>
      </c>
      <c r="F1763" s="20"/>
      <c r="G1763" s="20"/>
      <c r="H1763" s="40">
        <v>0</v>
      </c>
      <c r="I1763" s="43">
        <f t="shared" si="68"/>
        <v>71.71818181818182</v>
      </c>
      <c r="K1763" s="2">
        <v>550</v>
      </c>
    </row>
    <row r="1764" spans="2:11" ht="12.75">
      <c r="B1764" s="137"/>
      <c r="H1764" s="6">
        <f aca="true" t="shared" si="69" ref="H1764:H1777">H1763-B1764</f>
        <v>0</v>
      </c>
      <c r="I1764" s="24">
        <f t="shared" si="68"/>
        <v>0</v>
      </c>
      <c r="K1764" s="2">
        <v>550</v>
      </c>
    </row>
    <row r="1765" spans="2:11" ht="12.75">
      <c r="B1765" s="137"/>
      <c r="H1765" s="6">
        <f t="shared" si="69"/>
        <v>0</v>
      </c>
      <c r="I1765" s="24">
        <f t="shared" si="68"/>
        <v>0</v>
      </c>
      <c r="K1765" s="2">
        <v>550</v>
      </c>
    </row>
    <row r="1766" spans="2:11" ht="12.75">
      <c r="B1766" s="137"/>
      <c r="H1766" s="6">
        <f t="shared" si="69"/>
        <v>0</v>
      </c>
      <c r="I1766" s="24">
        <f t="shared" si="68"/>
        <v>0</v>
      </c>
      <c r="K1766" s="2">
        <v>550</v>
      </c>
    </row>
    <row r="1767" spans="2:11" ht="12.75">
      <c r="B1767" s="137"/>
      <c r="H1767" s="6">
        <f t="shared" si="69"/>
        <v>0</v>
      </c>
      <c r="I1767" s="24">
        <f t="shared" si="68"/>
        <v>0</v>
      </c>
      <c r="K1767" s="2">
        <v>550</v>
      </c>
    </row>
    <row r="1768" spans="2:11" ht="12.75">
      <c r="B1768" s="124">
        <v>1200</v>
      </c>
      <c r="C1768" s="14" t="s">
        <v>821</v>
      </c>
      <c r="D1768" s="14" t="s">
        <v>65</v>
      </c>
      <c r="E1768" s="14" t="s">
        <v>606</v>
      </c>
      <c r="F1768" s="46" t="s">
        <v>586</v>
      </c>
      <c r="G1768" s="49" t="s">
        <v>95</v>
      </c>
      <c r="H1768" s="6">
        <f t="shared" si="69"/>
        <v>-1200</v>
      </c>
      <c r="I1768" s="24">
        <f aca="true" t="shared" si="70" ref="I1768:I1827">+B1768/K1768</f>
        <v>2.1818181818181817</v>
      </c>
      <c r="K1768" s="2">
        <v>550</v>
      </c>
    </row>
    <row r="1769" spans="2:11" ht="12.75">
      <c r="B1769" s="137">
        <v>4000</v>
      </c>
      <c r="C1769" s="1" t="s">
        <v>821</v>
      </c>
      <c r="D1769" s="14" t="s">
        <v>65</v>
      </c>
      <c r="E1769" s="1" t="s">
        <v>606</v>
      </c>
      <c r="F1769" s="46" t="s">
        <v>591</v>
      </c>
      <c r="G1769" s="29" t="s">
        <v>71</v>
      </c>
      <c r="H1769" s="6">
        <f t="shared" si="69"/>
        <v>-5200</v>
      </c>
      <c r="I1769" s="24">
        <f t="shared" si="70"/>
        <v>7.2727272727272725</v>
      </c>
      <c r="K1769" s="2">
        <v>550</v>
      </c>
    </row>
    <row r="1770" spans="2:11" ht="12.75">
      <c r="B1770" s="137">
        <v>1500</v>
      </c>
      <c r="C1770" s="1" t="s">
        <v>821</v>
      </c>
      <c r="D1770" s="14" t="s">
        <v>65</v>
      </c>
      <c r="E1770" s="1" t="s">
        <v>606</v>
      </c>
      <c r="F1770" s="46" t="s">
        <v>581</v>
      </c>
      <c r="G1770" s="29" t="s">
        <v>71</v>
      </c>
      <c r="H1770" s="6">
        <f t="shared" si="69"/>
        <v>-6700</v>
      </c>
      <c r="I1770" s="24">
        <f t="shared" si="70"/>
        <v>2.727272727272727</v>
      </c>
      <c r="K1770" s="2">
        <v>550</v>
      </c>
    </row>
    <row r="1771" spans="2:11" ht="12.75">
      <c r="B1771" s="137">
        <v>1000</v>
      </c>
      <c r="C1771" s="1" t="s">
        <v>821</v>
      </c>
      <c r="D1771" s="1" t="s">
        <v>65</v>
      </c>
      <c r="E1771" s="1" t="s">
        <v>606</v>
      </c>
      <c r="F1771" s="46" t="s">
        <v>608</v>
      </c>
      <c r="G1771" s="29" t="s">
        <v>234</v>
      </c>
      <c r="H1771" s="6">
        <f t="shared" si="69"/>
        <v>-7700</v>
      </c>
      <c r="I1771" s="24">
        <f t="shared" si="70"/>
        <v>1.8181818181818181</v>
      </c>
      <c r="K1771" s="2">
        <v>550</v>
      </c>
    </row>
    <row r="1772" spans="2:11" ht="12.75">
      <c r="B1772" s="137">
        <v>1200</v>
      </c>
      <c r="C1772" s="1" t="s">
        <v>821</v>
      </c>
      <c r="D1772" s="1" t="s">
        <v>65</v>
      </c>
      <c r="E1772" s="1" t="s">
        <v>606</v>
      </c>
      <c r="F1772" s="46" t="s">
        <v>597</v>
      </c>
      <c r="G1772" s="29" t="s">
        <v>234</v>
      </c>
      <c r="H1772" s="6">
        <f t="shared" si="69"/>
        <v>-8900</v>
      </c>
      <c r="I1772" s="24">
        <f t="shared" si="70"/>
        <v>2.1818181818181817</v>
      </c>
      <c r="K1772" s="2">
        <v>550</v>
      </c>
    </row>
    <row r="1773" spans="2:11" ht="12.75">
      <c r="B1773" s="137">
        <v>1200</v>
      </c>
      <c r="C1773" s="1" t="s">
        <v>821</v>
      </c>
      <c r="D1773" s="1" t="s">
        <v>65</v>
      </c>
      <c r="E1773" s="1" t="s">
        <v>606</v>
      </c>
      <c r="F1773" s="46" t="s">
        <v>477</v>
      </c>
      <c r="G1773" s="29" t="s">
        <v>234</v>
      </c>
      <c r="H1773" s="6">
        <f t="shared" si="69"/>
        <v>-10100</v>
      </c>
      <c r="I1773" s="24">
        <f t="shared" si="70"/>
        <v>2.1818181818181817</v>
      </c>
      <c r="K1773" s="2">
        <v>550</v>
      </c>
    </row>
    <row r="1774" spans="2:11" ht="12.75">
      <c r="B1774" s="137">
        <v>1200</v>
      </c>
      <c r="C1774" s="1" t="s">
        <v>821</v>
      </c>
      <c r="D1774" s="1" t="s">
        <v>65</v>
      </c>
      <c r="E1774" s="1" t="s">
        <v>606</v>
      </c>
      <c r="F1774" s="46" t="s">
        <v>618</v>
      </c>
      <c r="G1774" s="29" t="s">
        <v>236</v>
      </c>
      <c r="H1774" s="6">
        <f t="shared" si="69"/>
        <v>-11300</v>
      </c>
      <c r="I1774" s="24">
        <f t="shared" si="70"/>
        <v>2.1818181818181817</v>
      </c>
      <c r="K1774" s="2">
        <v>550</v>
      </c>
    </row>
    <row r="1775" spans="2:11" ht="12.75">
      <c r="B1775" s="137">
        <v>2000</v>
      </c>
      <c r="C1775" s="1" t="s">
        <v>821</v>
      </c>
      <c r="D1775" s="1" t="s">
        <v>65</v>
      </c>
      <c r="E1775" s="1" t="s">
        <v>606</v>
      </c>
      <c r="F1775" s="46" t="s">
        <v>599</v>
      </c>
      <c r="G1775" s="29" t="s">
        <v>236</v>
      </c>
      <c r="H1775" s="6">
        <f t="shared" si="69"/>
        <v>-13300</v>
      </c>
      <c r="I1775" s="24">
        <f t="shared" si="70"/>
        <v>3.6363636363636362</v>
      </c>
      <c r="K1775" s="2">
        <v>550</v>
      </c>
    </row>
    <row r="1776" spans="2:11" ht="12.75">
      <c r="B1776" s="137">
        <v>1500</v>
      </c>
      <c r="C1776" s="1" t="s">
        <v>821</v>
      </c>
      <c r="D1776" s="1" t="s">
        <v>65</v>
      </c>
      <c r="E1776" s="1" t="s">
        <v>606</v>
      </c>
      <c r="F1776" s="46" t="s">
        <v>600</v>
      </c>
      <c r="G1776" s="29" t="s">
        <v>236</v>
      </c>
      <c r="H1776" s="6">
        <f t="shared" si="69"/>
        <v>-14800</v>
      </c>
      <c r="I1776" s="24">
        <f t="shared" si="70"/>
        <v>2.727272727272727</v>
      </c>
      <c r="K1776" s="2">
        <v>550</v>
      </c>
    </row>
    <row r="1777" spans="2:11" ht="12.75">
      <c r="B1777" s="137">
        <v>4000</v>
      </c>
      <c r="C1777" s="1" t="s">
        <v>821</v>
      </c>
      <c r="D1777" s="1" t="s">
        <v>65</v>
      </c>
      <c r="E1777" s="1" t="s">
        <v>606</v>
      </c>
      <c r="F1777" s="46" t="s">
        <v>601</v>
      </c>
      <c r="G1777" s="29" t="s">
        <v>238</v>
      </c>
      <c r="H1777" s="6">
        <f t="shared" si="69"/>
        <v>-18800</v>
      </c>
      <c r="I1777" s="24">
        <f t="shared" si="70"/>
        <v>7.2727272727272725</v>
      </c>
      <c r="K1777" s="2">
        <v>550</v>
      </c>
    </row>
    <row r="1778" spans="2:11" ht="12.75">
      <c r="B1778" s="137">
        <v>5300</v>
      </c>
      <c r="C1778" s="1" t="s">
        <v>821</v>
      </c>
      <c r="D1778" s="1" t="s">
        <v>65</v>
      </c>
      <c r="E1778" s="1" t="s">
        <v>606</v>
      </c>
      <c r="F1778" s="46" t="s">
        <v>603</v>
      </c>
      <c r="G1778" s="29" t="s">
        <v>242</v>
      </c>
      <c r="H1778" s="6">
        <f>H1777-B1778</f>
        <v>-24100</v>
      </c>
      <c r="I1778" s="24">
        <f t="shared" si="70"/>
        <v>9.636363636363637</v>
      </c>
      <c r="K1778" s="2">
        <v>550</v>
      </c>
    </row>
    <row r="1779" spans="2:11" ht="12.75">
      <c r="B1779" s="137">
        <v>2500</v>
      </c>
      <c r="C1779" s="1" t="s">
        <v>821</v>
      </c>
      <c r="D1779" s="1" t="s">
        <v>65</v>
      </c>
      <c r="E1779" s="1" t="s">
        <v>606</v>
      </c>
      <c r="F1779" s="46" t="s">
        <v>609</v>
      </c>
      <c r="G1779" s="29" t="s">
        <v>246</v>
      </c>
      <c r="H1779" s="6">
        <f aca="true" t="shared" si="71" ref="H1779:H1827">H1778-B1779</f>
        <v>-26600</v>
      </c>
      <c r="I1779" s="24">
        <f t="shared" si="70"/>
        <v>4.545454545454546</v>
      </c>
      <c r="K1779" s="2">
        <v>550</v>
      </c>
    </row>
    <row r="1780" spans="2:11" ht="12.75">
      <c r="B1780" s="137">
        <v>2500</v>
      </c>
      <c r="C1780" s="1" t="s">
        <v>821</v>
      </c>
      <c r="D1780" s="1" t="s">
        <v>65</v>
      </c>
      <c r="E1780" s="1" t="s">
        <v>606</v>
      </c>
      <c r="F1780" s="46" t="s">
        <v>610</v>
      </c>
      <c r="G1780" s="29" t="s">
        <v>124</v>
      </c>
      <c r="H1780" s="6">
        <f t="shared" si="71"/>
        <v>-29100</v>
      </c>
      <c r="I1780" s="24">
        <f t="shared" si="70"/>
        <v>4.545454545454546</v>
      </c>
      <c r="K1780" s="2">
        <v>550</v>
      </c>
    </row>
    <row r="1781" spans="2:11" ht="12.75">
      <c r="B1781" s="137">
        <v>1000</v>
      </c>
      <c r="C1781" s="1" t="s">
        <v>821</v>
      </c>
      <c r="D1781" s="1" t="s">
        <v>65</v>
      </c>
      <c r="E1781" s="1" t="s">
        <v>606</v>
      </c>
      <c r="F1781" s="46" t="s">
        <v>611</v>
      </c>
      <c r="G1781" s="29" t="s">
        <v>124</v>
      </c>
      <c r="H1781" s="6">
        <f t="shared" si="71"/>
        <v>-30100</v>
      </c>
      <c r="I1781" s="24">
        <f t="shared" si="70"/>
        <v>1.8181818181818181</v>
      </c>
      <c r="K1781" s="2">
        <v>550</v>
      </c>
    </row>
    <row r="1782" spans="2:11" ht="12.75">
      <c r="B1782" s="137">
        <v>1000</v>
      </c>
      <c r="C1782" s="1" t="s">
        <v>821</v>
      </c>
      <c r="D1782" s="1" t="s">
        <v>65</v>
      </c>
      <c r="E1782" s="1" t="s">
        <v>606</v>
      </c>
      <c r="F1782" s="46" t="s">
        <v>1009</v>
      </c>
      <c r="G1782" s="29" t="s">
        <v>127</v>
      </c>
      <c r="H1782" s="6">
        <f t="shared" si="71"/>
        <v>-31100</v>
      </c>
      <c r="I1782" s="24">
        <f t="shared" si="70"/>
        <v>1.8181818181818181</v>
      </c>
      <c r="K1782" s="2">
        <v>550</v>
      </c>
    </row>
    <row r="1783" spans="2:11" ht="12.75">
      <c r="B1783" s="137">
        <v>5000</v>
      </c>
      <c r="C1783" s="1" t="s">
        <v>821</v>
      </c>
      <c r="D1783" s="1" t="s">
        <v>65</v>
      </c>
      <c r="E1783" s="1" t="s">
        <v>606</v>
      </c>
      <c r="F1783" s="46" t="s">
        <v>1010</v>
      </c>
      <c r="G1783" s="29" t="s">
        <v>148</v>
      </c>
      <c r="H1783" s="6">
        <f t="shared" si="71"/>
        <v>-36100</v>
      </c>
      <c r="I1783" s="24">
        <f t="shared" si="70"/>
        <v>9.090909090909092</v>
      </c>
      <c r="K1783" s="2">
        <v>550</v>
      </c>
    </row>
    <row r="1784" spans="2:11" ht="12.75">
      <c r="B1784" s="137">
        <v>5700</v>
      </c>
      <c r="C1784" s="1" t="s">
        <v>821</v>
      </c>
      <c r="D1784" s="1" t="s">
        <v>65</v>
      </c>
      <c r="E1784" s="1" t="s">
        <v>606</v>
      </c>
      <c r="F1784" s="46" t="s">
        <v>1011</v>
      </c>
      <c r="G1784" s="29" t="s">
        <v>148</v>
      </c>
      <c r="H1784" s="6">
        <f t="shared" si="71"/>
        <v>-41800</v>
      </c>
      <c r="I1784" s="24">
        <f t="shared" si="70"/>
        <v>10.363636363636363</v>
      </c>
      <c r="K1784" s="2">
        <v>550</v>
      </c>
    </row>
    <row r="1785" spans="2:11" ht="12.75">
      <c r="B1785" s="137">
        <v>2500</v>
      </c>
      <c r="C1785" s="1" t="s">
        <v>821</v>
      </c>
      <c r="D1785" s="1" t="s">
        <v>65</v>
      </c>
      <c r="E1785" s="1" t="s">
        <v>606</v>
      </c>
      <c r="F1785" s="46" t="s">
        <v>1012</v>
      </c>
      <c r="G1785" s="29" t="s">
        <v>148</v>
      </c>
      <c r="H1785" s="6">
        <f t="shared" si="71"/>
        <v>-44300</v>
      </c>
      <c r="I1785" s="24">
        <f t="shared" si="70"/>
        <v>4.545454545454546</v>
      </c>
      <c r="K1785" s="2">
        <v>550</v>
      </c>
    </row>
    <row r="1786" spans="2:11" ht="12.75">
      <c r="B1786" s="137">
        <v>1000</v>
      </c>
      <c r="C1786" s="1" t="s">
        <v>821</v>
      </c>
      <c r="D1786" s="1" t="s">
        <v>65</v>
      </c>
      <c r="E1786" s="1" t="s">
        <v>606</v>
      </c>
      <c r="F1786" s="46" t="s">
        <v>1013</v>
      </c>
      <c r="G1786" s="29" t="s">
        <v>129</v>
      </c>
      <c r="H1786" s="6">
        <f t="shared" si="71"/>
        <v>-45300</v>
      </c>
      <c r="I1786" s="24">
        <f t="shared" si="70"/>
        <v>1.8181818181818181</v>
      </c>
      <c r="K1786" s="2">
        <v>550</v>
      </c>
    </row>
    <row r="1787" spans="2:11" ht="12.75">
      <c r="B1787" s="137">
        <v>2500</v>
      </c>
      <c r="C1787" s="1" t="s">
        <v>821</v>
      </c>
      <c r="D1787" s="1" t="s">
        <v>65</v>
      </c>
      <c r="E1787" s="1" t="s">
        <v>606</v>
      </c>
      <c r="F1787" s="46" t="s">
        <v>1014</v>
      </c>
      <c r="G1787" s="29" t="s">
        <v>129</v>
      </c>
      <c r="H1787" s="6">
        <f t="shared" si="71"/>
        <v>-47800</v>
      </c>
      <c r="I1787" s="24">
        <f t="shared" si="70"/>
        <v>4.545454545454546</v>
      </c>
      <c r="K1787" s="2">
        <v>550</v>
      </c>
    </row>
    <row r="1788" spans="2:11" ht="12.75">
      <c r="B1788" s="124">
        <v>2000</v>
      </c>
      <c r="C1788" s="14" t="s">
        <v>821</v>
      </c>
      <c r="D1788" s="14" t="s">
        <v>65</v>
      </c>
      <c r="E1788" s="51" t="s">
        <v>606</v>
      </c>
      <c r="F1788" s="49" t="s">
        <v>558</v>
      </c>
      <c r="G1788" s="55" t="s">
        <v>35</v>
      </c>
      <c r="H1788" s="6">
        <f t="shared" si="71"/>
        <v>-49800</v>
      </c>
      <c r="I1788" s="24">
        <f t="shared" si="70"/>
        <v>3.6363636363636362</v>
      </c>
      <c r="K1788" s="2">
        <v>550</v>
      </c>
    </row>
    <row r="1789" spans="2:11" ht="12.75">
      <c r="B1789" s="124">
        <v>1700</v>
      </c>
      <c r="C1789" s="14" t="s">
        <v>821</v>
      </c>
      <c r="D1789" s="14" t="s">
        <v>65</v>
      </c>
      <c r="E1789" s="14" t="s">
        <v>606</v>
      </c>
      <c r="F1789" s="49" t="s">
        <v>571</v>
      </c>
      <c r="G1789" s="49" t="s">
        <v>35</v>
      </c>
      <c r="H1789" s="6">
        <f t="shared" si="71"/>
        <v>-51500</v>
      </c>
      <c r="I1789" s="24">
        <f t="shared" si="70"/>
        <v>3.090909090909091</v>
      </c>
      <c r="K1789" s="2">
        <v>550</v>
      </c>
    </row>
    <row r="1790" spans="2:11" ht="12.75">
      <c r="B1790" s="124">
        <v>1200</v>
      </c>
      <c r="C1790" s="14" t="s">
        <v>821</v>
      </c>
      <c r="D1790" s="14" t="s">
        <v>65</v>
      </c>
      <c r="E1790" s="14" t="s">
        <v>606</v>
      </c>
      <c r="F1790" s="49" t="s">
        <v>1015</v>
      </c>
      <c r="G1790" s="49" t="s">
        <v>55</v>
      </c>
      <c r="H1790" s="6">
        <f t="shared" si="71"/>
        <v>-52700</v>
      </c>
      <c r="I1790" s="24">
        <f t="shared" si="70"/>
        <v>2.1818181818181817</v>
      </c>
      <c r="K1790" s="2">
        <v>550</v>
      </c>
    </row>
    <row r="1791" spans="2:11" ht="12.75">
      <c r="B1791" s="137">
        <v>500</v>
      </c>
      <c r="C1791" s="14" t="s">
        <v>821</v>
      </c>
      <c r="D1791" s="14" t="s">
        <v>65</v>
      </c>
      <c r="E1791" s="1" t="s">
        <v>606</v>
      </c>
      <c r="F1791" s="49" t="s">
        <v>1016</v>
      </c>
      <c r="G1791" s="29" t="s">
        <v>55</v>
      </c>
      <c r="H1791" s="6">
        <f t="shared" si="71"/>
        <v>-53200</v>
      </c>
      <c r="I1791" s="24">
        <f t="shared" si="70"/>
        <v>0.9090909090909091</v>
      </c>
      <c r="K1791" s="2">
        <v>550</v>
      </c>
    </row>
    <row r="1792" spans="2:11" ht="12.75">
      <c r="B1792" s="137">
        <v>2800</v>
      </c>
      <c r="C1792" s="14" t="s">
        <v>821</v>
      </c>
      <c r="D1792" s="14" t="s">
        <v>65</v>
      </c>
      <c r="E1792" s="1" t="s">
        <v>606</v>
      </c>
      <c r="F1792" s="49" t="s">
        <v>1017</v>
      </c>
      <c r="G1792" s="29" t="s">
        <v>41</v>
      </c>
      <c r="H1792" s="6">
        <f t="shared" si="71"/>
        <v>-56000</v>
      </c>
      <c r="I1792" s="24">
        <f t="shared" si="70"/>
        <v>5.090909090909091</v>
      </c>
      <c r="K1792" s="2">
        <v>550</v>
      </c>
    </row>
    <row r="1793" spans="2:11" ht="12.75">
      <c r="B1793" s="137">
        <v>5200</v>
      </c>
      <c r="C1793" s="14" t="s">
        <v>821</v>
      </c>
      <c r="D1793" s="1" t="s">
        <v>65</v>
      </c>
      <c r="E1793" s="1" t="s">
        <v>606</v>
      </c>
      <c r="F1793" s="49" t="s">
        <v>1018</v>
      </c>
      <c r="G1793" s="29" t="s">
        <v>41</v>
      </c>
      <c r="H1793" s="6">
        <f t="shared" si="71"/>
        <v>-61200</v>
      </c>
      <c r="I1793" s="24">
        <f t="shared" si="70"/>
        <v>9.454545454545455</v>
      </c>
      <c r="K1793" s="2">
        <v>550</v>
      </c>
    </row>
    <row r="1794" spans="2:11" ht="12.75">
      <c r="B1794" s="137">
        <v>1000</v>
      </c>
      <c r="C1794" s="14" t="s">
        <v>821</v>
      </c>
      <c r="D1794" s="1" t="s">
        <v>65</v>
      </c>
      <c r="E1794" s="1" t="s">
        <v>606</v>
      </c>
      <c r="F1794" s="49" t="s">
        <v>1019</v>
      </c>
      <c r="G1794" s="29" t="s">
        <v>244</v>
      </c>
      <c r="H1794" s="6">
        <f t="shared" si="71"/>
        <v>-62200</v>
      </c>
      <c r="I1794" s="24">
        <f t="shared" si="70"/>
        <v>1.8181818181818181</v>
      </c>
      <c r="K1794" s="2">
        <v>550</v>
      </c>
    </row>
    <row r="1795" spans="2:11" ht="12.75">
      <c r="B1795" s="137">
        <v>5400</v>
      </c>
      <c r="C1795" s="14" t="s">
        <v>821</v>
      </c>
      <c r="D1795" s="1" t="s">
        <v>65</v>
      </c>
      <c r="E1795" s="1" t="s">
        <v>606</v>
      </c>
      <c r="F1795" s="49" t="s">
        <v>1020</v>
      </c>
      <c r="G1795" s="29" t="s">
        <v>251</v>
      </c>
      <c r="H1795" s="6">
        <f t="shared" si="71"/>
        <v>-67600</v>
      </c>
      <c r="I1795" s="24">
        <f t="shared" si="70"/>
        <v>9.818181818181818</v>
      </c>
      <c r="K1795" s="2">
        <v>550</v>
      </c>
    </row>
    <row r="1796" spans="2:11" ht="12.75">
      <c r="B1796" s="137">
        <v>1000</v>
      </c>
      <c r="C1796" s="14" t="s">
        <v>821</v>
      </c>
      <c r="D1796" s="1" t="s">
        <v>65</v>
      </c>
      <c r="E1796" s="1" t="s">
        <v>606</v>
      </c>
      <c r="F1796" s="49" t="s">
        <v>1021</v>
      </c>
      <c r="G1796" s="29" t="s">
        <v>251</v>
      </c>
      <c r="H1796" s="6">
        <f t="shared" si="71"/>
        <v>-68600</v>
      </c>
      <c r="I1796" s="24">
        <f t="shared" si="70"/>
        <v>1.8181818181818181</v>
      </c>
      <c r="K1796" s="2">
        <v>550</v>
      </c>
    </row>
    <row r="1797" spans="2:11" ht="12.75">
      <c r="B1797" s="137">
        <v>2500</v>
      </c>
      <c r="C1797" s="14" t="s">
        <v>821</v>
      </c>
      <c r="D1797" s="1" t="s">
        <v>65</v>
      </c>
      <c r="E1797" s="1" t="s">
        <v>606</v>
      </c>
      <c r="F1797" s="49" t="s">
        <v>1022</v>
      </c>
      <c r="G1797" s="29" t="s">
        <v>246</v>
      </c>
      <c r="H1797" s="6">
        <f t="shared" si="71"/>
        <v>-71100</v>
      </c>
      <c r="I1797" s="24">
        <f t="shared" si="70"/>
        <v>4.545454545454546</v>
      </c>
      <c r="K1797" s="2">
        <v>550</v>
      </c>
    </row>
    <row r="1798" spans="2:11" ht="12.75">
      <c r="B1798" s="137">
        <v>500</v>
      </c>
      <c r="C1798" s="1" t="s">
        <v>821</v>
      </c>
      <c r="D1798" s="1" t="s">
        <v>65</v>
      </c>
      <c r="E1798" s="14" t="s">
        <v>1023</v>
      </c>
      <c r="F1798" s="46" t="s">
        <v>475</v>
      </c>
      <c r="G1798" s="29" t="s">
        <v>244</v>
      </c>
      <c r="H1798" s="6">
        <f t="shared" si="71"/>
        <v>-71600</v>
      </c>
      <c r="I1798" s="24">
        <f t="shared" si="70"/>
        <v>0.9090909090909091</v>
      </c>
      <c r="K1798" s="2">
        <v>550</v>
      </c>
    </row>
    <row r="1799" spans="2:11" ht="12.75">
      <c r="B1799" s="137">
        <v>500</v>
      </c>
      <c r="C1799" s="1" t="s">
        <v>821</v>
      </c>
      <c r="D1799" s="1" t="s">
        <v>65</v>
      </c>
      <c r="E1799" s="14" t="s">
        <v>1023</v>
      </c>
      <c r="F1799" s="46" t="s">
        <v>1024</v>
      </c>
      <c r="G1799" s="29" t="s">
        <v>236</v>
      </c>
      <c r="H1799" s="6">
        <f t="shared" si="71"/>
        <v>-72100</v>
      </c>
      <c r="I1799" s="24">
        <f t="shared" si="70"/>
        <v>0.9090909090909091</v>
      </c>
      <c r="K1799" s="2">
        <v>550</v>
      </c>
    </row>
    <row r="1800" spans="2:11" ht="12.75">
      <c r="B1800" s="137">
        <v>500</v>
      </c>
      <c r="C1800" s="1" t="s">
        <v>821</v>
      </c>
      <c r="D1800" s="1" t="s">
        <v>65</v>
      </c>
      <c r="E1800" s="14" t="s">
        <v>1023</v>
      </c>
      <c r="F1800" s="46" t="s">
        <v>582</v>
      </c>
      <c r="G1800" s="29" t="s">
        <v>242</v>
      </c>
      <c r="H1800" s="6">
        <f t="shared" si="71"/>
        <v>-72600</v>
      </c>
      <c r="I1800" s="24">
        <f t="shared" si="70"/>
        <v>0.9090909090909091</v>
      </c>
      <c r="K1800" s="2">
        <v>550</v>
      </c>
    </row>
    <row r="1801" spans="2:11" ht="12.75">
      <c r="B1801" s="137">
        <v>500</v>
      </c>
      <c r="C1801" s="1" t="s">
        <v>821</v>
      </c>
      <c r="D1801" s="1" t="s">
        <v>65</v>
      </c>
      <c r="E1801" s="14" t="s">
        <v>1023</v>
      </c>
      <c r="F1801" s="46" t="s">
        <v>583</v>
      </c>
      <c r="G1801" s="29" t="s">
        <v>242</v>
      </c>
      <c r="H1801" s="6">
        <f t="shared" si="71"/>
        <v>-73100</v>
      </c>
      <c r="I1801" s="24">
        <f t="shared" si="70"/>
        <v>0.9090909090909091</v>
      </c>
      <c r="K1801" s="2">
        <v>550</v>
      </c>
    </row>
    <row r="1802" spans="2:11" ht="12.75">
      <c r="B1802" s="137">
        <v>1000</v>
      </c>
      <c r="C1802" s="1" t="s">
        <v>821</v>
      </c>
      <c r="D1802" s="1" t="s">
        <v>65</v>
      </c>
      <c r="E1802" s="1" t="s">
        <v>1023</v>
      </c>
      <c r="F1802" s="46" t="s">
        <v>1025</v>
      </c>
      <c r="G1802" s="29" t="s">
        <v>129</v>
      </c>
      <c r="H1802" s="6">
        <f t="shared" si="71"/>
        <v>-74100</v>
      </c>
      <c r="I1802" s="24">
        <f t="shared" si="70"/>
        <v>1.8181818181818181</v>
      </c>
      <c r="K1802" s="2">
        <v>550</v>
      </c>
    </row>
    <row r="1803" spans="1:11" s="44" customFormat="1" ht="12.75">
      <c r="A1803" s="13"/>
      <c r="B1803" s="274">
        <f>SUM(B1768:B1802)</f>
        <v>74100</v>
      </c>
      <c r="C1803" s="13" t="s">
        <v>821</v>
      </c>
      <c r="D1803" s="13"/>
      <c r="E1803" s="13" t="s">
        <v>1023</v>
      </c>
      <c r="F1803" s="20"/>
      <c r="G1803" s="20"/>
      <c r="H1803" s="40">
        <v>0</v>
      </c>
      <c r="I1803" s="43">
        <f t="shared" si="70"/>
        <v>134.72727272727272</v>
      </c>
      <c r="K1803" s="2">
        <v>550</v>
      </c>
    </row>
    <row r="1804" spans="8:11" ht="12.75">
      <c r="H1804" s="6">
        <f t="shared" si="71"/>
        <v>0</v>
      </c>
      <c r="I1804" s="24">
        <f t="shared" si="70"/>
        <v>0</v>
      </c>
      <c r="K1804" s="2">
        <v>550</v>
      </c>
    </row>
    <row r="1805" spans="2:11" ht="12.75">
      <c r="B1805" s="207">
        <v>3200</v>
      </c>
      <c r="C1805" s="1" t="s">
        <v>623</v>
      </c>
      <c r="D1805" s="1" t="s">
        <v>65</v>
      </c>
      <c r="E1805" s="1" t="s">
        <v>624</v>
      </c>
      <c r="F1805" s="57" t="s">
        <v>625</v>
      </c>
      <c r="G1805" s="29" t="s">
        <v>151</v>
      </c>
      <c r="H1805" s="6">
        <f>H1804-B1805</f>
        <v>-3200</v>
      </c>
      <c r="I1805" s="24">
        <f>+B1805/K1805</f>
        <v>5.818181818181818</v>
      </c>
      <c r="K1805" s="2">
        <v>550</v>
      </c>
    </row>
    <row r="1806" spans="2:11" ht="12.75">
      <c r="B1806" s="207">
        <v>596</v>
      </c>
      <c r="C1806" s="1" t="s">
        <v>623</v>
      </c>
      <c r="D1806" s="1" t="s">
        <v>65</v>
      </c>
      <c r="E1806" s="1" t="s">
        <v>627</v>
      </c>
      <c r="F1806" s="57" t="s">
        <v>625</v>
      </c>
      <c r="G1806" s="29" t="s">
        <v>151</v>
      </c>
      <c r="H1806" s="6">
        <f>H1805-B1806</f>
        <v>-3796</v>
      </c>
      <c r="I1806" s="24">
        <f>+B1806/K1806</f>
        <v>1.0836363636363637</v>
      </c>
      <c r="K1806" s="2">
        <v>550</v>
      </c>
    </row>
    <row r="1807" spans="1:11" ht="12.75">
      <c r="A1807" s="13"/>
      <c r="B1807" s="152">
        <f>SUM(B1805:B1806)</f>
        <v>3796</v>
      </c>
      <c r="C1807" s="13" t="s">
        <v>623</v>
      </c>
      <c r="D1807" s="13"/>
      <c r="E1807" s="13"/>
      <c r="F1807" s="20"/>
      <c r="G1807" s="20"/>
      <c r="H1807" s="40"/>
      <c r="I1807" s="43">
        <f>+B1807/K1807</f>
        <v>6.901818181818181</v>
      </c>
      <c r="J1807" s="44"/>
      <c r="K1807" s="2">
        <v>550</v>
      </c>
    </row>
    <row r="1808" spans="9:11" ht="12.75">
      <c r="I1808" s="24"/>
      <c r="K1808" s="2">
        <v>550</v>
      </c>
    </row>
    <row r="1809" spans="8:11" ht="12.75">
      <c r="H1809" s="6">
        <f>H1804-B1809</f>
        <v>0</v>
      </c>
      <c r="I1809" s="24">
        <f t="shared" si="70"/>
        <v>0</v>
      </c>
      <c r="K1809" s="2">
        <v>550</v>
      </c>
    </row>
    <row r="1810" spans="8:11" ht="12.75">
      <c r="H1810" s="6">
        <f t="shared" si="71"/>
        <v>0</v>
      </c>
      <c r="I1810" s="24">
        <f t="shared" si="70"/>
        <v>0</v>
      </c>
      <c r="K1810" s="2">
        <v>550</v>
      </c>
    </row>
    <row r="1811" spans="2:11" ht="12.75">
      <c r="B1811" s="207">
        <v>2900</v>
      </c>
      <c r="C1811" s="1" t="s">
        <v>612</v>
      </c>
      <c r="D1811" s="1" t="s">
        <v>65</v>
      </c>
      <c r="E1811" s="14" t="s">
        <v>613</v>
      </c>
      <c r="F1811" s="29" t="s">
        <v>614</v>
      </c>
      <c r="G1811" s="29" t="s">
        <v>39</v>
      </c>
      <c r="H1811" s="6">
        <f t="shared" si="71"/>
        <v>-2900</v>
      </c>
      <c r="I1811" s="24">
        <f t="shared" si="70"/>
        <v>5.2727272727272725</v>
      </c>
      <c r="K1811" s="2">
        <v>550</v>
      </c>
    </row>
    <row r="1812" spans="2:11" ht="12.75">
      <c r="B1812" s="207">
        <v>63960</v>
      </c>
      <c r="C1812" s="1" t="s">
        <v>615</v>
      </c>
      <c r="D1812" s="1" t="s">
        <v>65</v>
      </c>
      <c r="E1812" s="1" t="s">
        <v>613</v>
      </c>
      <c r="F1812" s="29" t="s">
        <v>614</v>
      </c>
      <c r="G1812" s="29" t="s">
        <v>39</v>
      </c>
      <c r="H1812" s="6">
        <f t="shared" si="71"/>
        <v>-66860</v>
      </c>
      <c r="I1812" s="24">
        <f t="shared" si="70"/>
        <v>116.2909090909091</v>
      </c>
      <c r="K1812" s="2">
        <v>550</v>
      </c>
    </row>
    <row r="1813" spans="2:11" ht="12.75">
      <c r="B1813" s="124">
        <v>125000</v>
      </c>
      <c r="C1813" s="14" t="s">
        <v>616</v>
      </c>
      <c r="D1813" s="14" t="s">
        <v>65</v>
      </c>
      <c r="E1813" s="14" t="s">
        <v>613</v>
      </c>
      <c r="F1813" s="49" t="s">
        <v>574</v>
      </c>
      <c r="G1813" s="49" t="s">
        <v>127</v>
      </c>
      <c r="H1813" s="6">
        <f t="shared" si="71"/>
        <v>-191860</v>
      </c>
      <c r="I1813" s="24">
        <f t="shared" si="70"/>
        <v>227.27272727272728</v>
      </c>
      <c r="K1813" s="2">
        <v>550</v>
      </c>
    </row>
    <row r="1814" spans="1:11" s="44" customFormat="1" ht="12.75">
      <c r="A1814" s="13"/>
      <c r="B1814" s="40">
        <f>SUM(B1811:B1813)</f>
        <v>191860</v>
      </c>
      <c r="C1814" s="13"/>
      <c r="D1814" s="13"/>
      <c r="E1814" s="13" t="s">
        <v>613</v>
      </c>
      <c r="F1814" s="20"/>
      <c r="G1814" s="20"/>
      <c r="H1814" s="40">
        <v>0</v>
      </c>
      <c r="I1814" s="43">
        <f t="shared" si="70"/>
        <v>348.8363636363636</v>
      </c>
      <c r="K1814" s="2">
        <v>550</v>
      </c>
    </row>
    <row r="1815" spans="8:11" ht="12.75">
      <c r="H1815" s="6">
        <f t="shared" si="71"/>
        <v>0</v>
      </c>
      <c r="I1815" s="24">
        <f t="shared" si="70"/>
        <v>0</v>
      </c>
      <c r="K1815" s="2">
        <v>550</v>
      </c>
    </row>
    <row r="1816" spans="8:11" ht="12.75">
      <c r="H1816" s="6">
        <f t="shared" si="71"/>
        <v>0</v>
      </c>
      <c r="I1816" s="24">
        <f t="shared" si="70"/>
        <v>0</v>
      </c>
      <c r="K1816" s="2">
        <v>550</v>
      </c>
    </row>
    <row r="1817" spans="2:11" ht="12.75">
      <c r="B1817" s="131">
        <v>30000</v>
      </c>
      <c r="C1817" s="1" t="s">
        <v>1026</v>
      </c>
      <c r="D1817" s="14" t="s">
        <v>65</v>
      </c>
      <c r="E1817" s="14" t="s">
        <v>1027</v>
      </c>
      <c r="F1817" s="46" t="s">
        <v>607</v>
      </c>
      <c r="G1817" s="29" t="s">
        <v>73</v>
      </c>
      <c r="H1817" s="6">
        <f>H1816-B1817</f>
        <v>-30000</v>
      </c>
      <c r="I1817" s="24">
        <f>+B1817/K1817</f>
        <v>54.54545454545455</v>
      </c>
      <c r="K1817" s="2">
        <v>550</v>
      </c>
    </row>
    <row r="1818" spans="2:11" ht="12.75">
      <c r="B1818" s="131">
        <v>35000</v>
      </c>
      <c r="C1818" s="1" t="s">
        <v>1028</v>
      </c>
      <c r="D1818" s="1" t="s">
        <v>65</v>
      </c>
      <c r="E1818" s="14" t="s">
        <v>1027</v>
      </c>
      <c r="F1818" s="46" t="s">
        <v>594</v>
      </c>
      <c r="G1818" s="29" t="s">
        <v>79</v>
      </c>
      <c r="H1818" s="6">
        <f>H1817-B1818</f>
        <v>-65000</v>
      </c>
      <c r="I1818" s="24">
        <f>+B1818/K1818</f>
        <v>63.63636363636363</v>
      </c>
      <c r="K1818" s="2">
        <v>550</v>
      </c>
    </row>
    <row r="1819" spans="2:11" ht="12.75">
      <c r="B1819" s="131">
        <v>3000</v>
      </c>
      <c r="C1819" s="1" t="s">
        <v>1029</v>
      </c>
      <c r="D1819" s="1" t="s">
        <v>65</v>
      </c>
      <c r="E1819" s="14" t="s">
        <v>1027</v>
      </c>
      <c r="F1819" s="46" t="s">
        <v>594</v>
      </c>
      <c r="G1819" s="29" t="s">
        <v>79</v>
      </c>
      <c r="H1819" s="6">
        <f>H1818-B1819</f>
        <v>-68000</v>
      </c>
      <c r="I1819" s="24">
        <f>+B1819/K1819</f>
        <v>5.454545454545454</v>
      </c>
      <c r="K1819" s="2">
        <v>550</v>
      </c>
    </row>
    <row r="1820" spans="2:11" ht="12.75">
      <c r="B1820" s="131">
        <v>5000</v>
      </c>
      <c r="C1820" s="14" t="s">
        <v>1030</v>
      </c>
      <c r="D1820" s="14" t="s">
        <v>65</v>
      </c>
      <c r="E1820" s="14" t="s">
        <v>1027</v>
      </c>
      <c r="F1820" s="49" t="s">
        <v>1031</v>
      </c>
      <c r="G1820" s="29" t="s">
        <v>248</v>
      </c>
      <c r="H1820" s="6">
        <f>H1819-B1820</f>
        <v>-73000</v>
      </c>
      <c r="I1820" s="24">
        <f>+B1820/K1820</f>
        <v>9.090909090909092</v>
      </c>
      <c r="K1820" s="2">
        <v>550</v>
      </c>
    </row>
    <row r="1821" spans="2:11" ht="12.75">
      <c r="B1821" s="131">
        <v>35000</v>
      </c>
      <c r="C1821" s="1" t="s">
        <v>1032</v>
      </c>
      <c r="D1821" s="14" t="s">
        <v>65</v>
      </c>
      <c r="E1821" s="14" t="s">
        <v>1027</v>
      </c>
      <c r="F1821" s="49" t="s">
        <v>1033</v>
      </c>
      <c r="G1821" s="29" t="s">
        <v>248</v>
      </c>
      <c r="H1821" s="6">
        <f>H1820-B1821</f>
        <v>-108000</v>
      </c>
      <c r="I1821" s="24">
        <f>+B1821/K1821</f>
        <v>63.63636363636363</v>
      </c>
      <c r="K1821" s="2">
        <v>550</v>
      </c>
    </row>
    <row r="1822" spans="1:11" s="44" customFormat="1" ht="12.75">
      <c r="A1822" s="13"/>
      <c r="B1822" s="189">
        <f>SUM(B1817:B1821)</f>
        <v>108000</v>
      </c>
      <c r="C1822" s="13"/>
      <c r="D1822" s="13"/>
      <c r="E1822" s="13" t="s">
        <v>1027</v>
      </c>
      <c r="F1822" s="20"/>
      <c r="G1822" s="20"/>
      <c r="H1822" s="40">
        <v>0</v>
      </c>
      <c r="I1822" s="43">
        <f t="shared" si="70"/>
        <v>196.36363636363637</v>
      </c>
      <c r="K1822" s="2">
        <v>550</v>
      </c>
    </row>
    <row r="1823" spans="8:11" ht="12.75">
      <c r="H1823" s="6">
        <f t="shared" si="71"/>
        <v>0</v>
      </c>
      <c r="I1823" s="24">
        <f t="shared" si="70"/>
        <v>0</v>
      </c>
      <c r="K1823" s="2">
        <v>550</v>
      </c>
    </row>
    <row r="1824" spans="8:11" ht="12.75">
      <c r="H1824" s="6">
        <f t="shared" si="71"/>
        <v>0</v>
      </c>
      <c r="I1824" s="24">
        <f t="shared" si="70"/>
        <v>0</v>
      </c>
      <c r="K1824" s="2">
        <v>550</v>
      </c>
    </row>
    <row r="1825" spans="2:11" ht="12.75">
      <c r="B1825" s="86">
        <v>25000</v>
      </c>
      <c r="C1825" s="1" t="s">
        <v>1054</v>
      </c>
      <c r="D1825" s="1" t="s">
        <v>65</v>
      </c>
      <c r="G1825" s="29" t="s">
        <v>1034</v>
      </c>
      <c r="H1825" s="6">
        <f t="shared" si="71"/>
        <v>-25000</v>
      </c>
      <c r="I1825" s="24">
        <f t="shared" si="70"/>
        <v>45.45454545454545</v>
      </c>
      <c r="K1825" s="2">
        <v>550</v>
      </c>
    </row>
    <row r="1826" spans="1:11" s="44" customFormat="1" ht="12.75">
      <c r="A1826" s="13"/>
      <c r="B1826" s="94">
        <v>25000</v>
      </c>
      <c r="C1826" s="13"/>
      <c r="D1826" s="13"/>
      <c r="E1826" s="13"/>
      <c r="F1826" s="20"/>
      <c r="G1826" s="20"/>
      <c r="H1826" s="40">
        <v>0</v>
      </c>
      <c r="I1826" s="43">
        <f t="shared" si="70"/>
        <v>45.45454545454545</v>
      </c>
      <c r="K1826" s="2">
        <v>550</v>
      </c>
    </row>
    <row r="1827" spans="8:11" ht="12.75">
      <c r="H1827" s="6">
        <f t="shared" si="71"/>
        <v>0</v>
      </c>
      <c r="I1827" s="24">
        <f t="shared" si="70"/>
        <v>0</v>
      </c>
      <c r="K1827" s="2">
        <v>550</v>
      </c>
    </row>
    <row r="1828" ht="12.75">
      <c r="K1828" s="2">
        <v>550</v>
      </c>
    </row>
    <row r="1829" ht="12.75">
      <c r="K1829" s="2">
        <v>550</v>
      </c>
    </row>
    <row r="1830" spans="1:11" s="38" customFormat="1" ht="13.5" thickBot="1">
      <c r="A1830" s="31"/>
      <c r="B1830" s="109">
        <f>+B1833</f>
        <v>25000</v>
      </c>
      <c r="C1830" s="31"/>
      <c r="D1830" s="95" t="s">
        <v>629</v>
      </c>
      <c r="E1830" s="31"/>
      <c r="F1830" s="34"/>
      <c r="G1830" s="34"/>
      <c r="H1830" s="36"/>
      <c r="I1830" s="37">
        <f>+B1830/K1830</f>
        <v>45.45454545454545</v>
      </c>
      <c r="K1830" s="2">
        <v>550</v>
      </c>
    </row>
    <row r="1831" spans="2:11" ht="12.75">
      <c r="B1831" s="137"/>
      <c r="K1831" s="2">
        <v>550</v>
      </c>
    </row>
    <row r="1832" spans="2:11" ht="12.75">
      <c r="B1832" s="124">
        <v>25000</v>
      </c>
      <c r="C1832" s="51" t="s">
        <v>1035</v>
      </c>
      <c r="D1832" s="51" t="s">
        <v>484</v>
      </c>
      <c r="E1832" s="51" t="s">
        <v>628</v>
      </c>
      <c r="F1832" s="55" t="s">
        <v>1036</v>
      </c>
      <c r="G1832" s="55" t="s">
        <v>238</v>
      </c>
      <c r="H1832" s="6">
        <f>H1831-B1832</f>
        <v>-25000</v>
      </c>
      <c r="I1832" s="24">
        <f>+B1832/K1832</f>
        <v>45.45454545454545</v>
      </c>
      <c r="K1832" s="2">
        <v>550</v>
      </c>
    </row>
    <row r="1833" spans="1:11" s="44" customFormat="1" ht="12.75">
      <c r="A1833" s="13"/>
      <c r="B1833" s="274">
        <v>25000</v>
      </c>
      <c r="C1833" s="13"/>
      <c r="D1833" s="13"/>
      <c r="E1833" s="13" t="s">
        <v>628</v>
      </c>
      <c r="F1833" s="20"/>
      <c r="G1833" s="20"/>
      <c r="H1833" s="40">
        <v>0</v>
      </c>
      <c r="I1833" s="43">
        <f>+B1833/K1833</f>
        <v>45.45454545454545</v>
      </c>
      <c r="K1833" s="2">
        <v>550</v>
      </c>
    </row>
    <row r="1834" ht="12.75">
      <c r="K1834" s="2">
        <v>550</v>
      </c>
    </row>
    <row r="1835" ht="12.75">
      <c r="K1835" s="2">
        <v>550</v>
      </c>
    </row>
    <row r="1836" spans="1:11" ht="12.75">
      <c r="A1836" s="1">
        <v>15</v>
      </c>
      <c r="I1836" s="24"/>
      <c r="K1836" s="2">
        <v>550</v>
      </c>
    </row>
    <row r="1837" spans="1:11" ht="12.75">
      <c r="A1837" s="1" t="s">
        <v>2</v>
      </c>
      <c r="I1837" s="24"/>
      <c r="K1837" s="2">
        <v>550</v>
      </c>
    </row>
    <row r="1838" spans="1:11" ht="13.5" thickBot="1">
      <c r="A1838" s="1" t="s">
        <v>3</v>
      </c>
      <c r="B1838" s="122">
        <f>+B1830+B1688+B1591+B1395+B1152+B1003+B24+B1573</f>
        <v>9785688</v>
      </c>
      <c r="C1838" s="95" t="s">
        <v>1037</v>
      </c>
      <c r="H1838" s="6">
        <v>0</v>
      </c>
      <c r="I1838" s="123">
        <f aca="true" t="shared" si="72" ref="I1838:I1846">+B1838/K1838</f>
        <v>17792.16</v>
      </c>
      <c r="K1838" s="2">
        <v>550</v>
      </c>
    </row>
    <row r="1839" spans="2:11" ht="12.75">
      <c r="B1839" s="122"/>
      <c r="C1839" s="223"/>
      <c r="I1839" s="123"/>
      <c r="K1839" s="2"/>
    </row>
    <row r="1840" spans="1:11" ht="12.75">
      <c r="A1840" s="1" t="s">
        <v>4</v>
      </c>
      <c r="B1840" s="117" t="s">
        <v>1050</v>
      </c>
      <c r="C1840" s="110" t="s">
        <v>1049</v>
      </c>
      <c r="D1840" s="110"/>
      <c r="E1840" s="110"/>
      <c r="F1840" s="116"/>
      <c r="G1840" s="116"/>
      <c r="H1840" s="117"/>
      <c r="I1840" s="118" t="s">
        <v>1044</v>
      </c>
      <c r="K1840" s="2">
        <v>550</v>
      </c>
    </row>
    <row r="1841" spans="1:11" ht="12.75">
      <c r="A1841" s="1" t="s">
        <v>5</v>
      </c>
      <c r="B1841" s="224">
        <f>+B1853</f>
        <v>2352750</v>
      </c>
      <c r="C1841" s="225" t="s">
        <v>630</v>
      </c>
      <c r="D1841" s="225" t="s">
        <v>631</v>
      </c>
      <c r="E1841" s="225" t="s">
        <v>1038</v>
      </c>
      <c r="F1841" s="226"/>
      <c r="G1841" s="226"/>
      <c r="H1841" s="250">
        <f aca="true" t="shared" si="73" ref="H1841:H1846">H1840-B1841</f>
        <v>-2352750</v>
      </c>
      <c r="I1841" s="118">
        <f t="shared" si="72"/>
        <v>4277.727272727273</v>
      </c>
      <c r="K1841" s="2">
        <v>550</v>
      </c>
    </row>
    <row r="1842" spans="1:11" ht="12.75">
      <c r="A1842" s="1" t="s">
        <v>6</v>
      </c>
      <c r="B1842" s="227">
        <f>+B1860</f>
        <v>253789</v>
      </c>
      <c r="C1842" s="228" t="s">
        <v>632</v>
      </c>
      <c r="D1842" s="228" t="s">
        <v>631</v>
      </c>
      <c r="E1842" s="228" t="s">
        <v>1038</v>
      </c>
      <c r="F1842" s="229"/>
      <c r="G1842" s="229"/>
      <c r="H1842" s="250">
        <f t="shared" si="73"/>
        <v>-2606539</v>
      </c>
      <c r="I1842" s="118">
        <f t="shared" si="72"/>
        <v>461.43454545454546</v>
      </c>
      <c r="K1842" s="2">
        <v>550</v>
      </c>
    </row>
    <row r="1843" spans="2:11" ht="12.75">
      <c r="B1843" s="230">
        <f>+B1866</f>
        <v>489200</v>
      </c>
      <c r="C1843" s="231" t="s">
        <v>633</v>
      </c>
      <c r="D1843" s="231" t="s">
        <v>631</v>
      </c>
      <c r="E1843" s="231" t="s">
        <v>1038</v>
      </c>
      <c r="F1843" s="232"/>
      <c r="G1843" s="232"/>
      <c r="H1843" s="250">
        <f t="shared" si="73"/>
        <v>-3095739</v>
      </c>
      <c r="I1843" s="118">
        <f t="shared" si="72"/>
        <v>889.4545454545455</v>
      </c>
      <c r="K1843" s="2">
        <v>550</v>
      </c>
    </row>
    <row r="1844" spans="2:11" ht="12.75">
      <c r="B1844" s="233">
        <v>0</v>
      </c>
      <c r="C1844" s="234" t="s">
        <v>634</v>
      </c>
      <c r="D1844" s="234" t="s">
        <v>635</v>
      </c>
      <c r="E1844" s="235" t="s">
        <v>1038</v>
      </c>
      <c r="F1844" s="236"/>
      <c r="G1844" s="236"/>
      <c r="H1844" s="250">
        <f t="shared" si="73"/>
        <v>-3095739</v>
      </c>
      <c r="I1844" s="118">
        <f t="shared" si="72"/>
        <v>0</v>
      </c>
      <c r="K1844" s="2">
        <v>550</v>
      </c>
    </row>
    <row r="1845" spans="1:11" s="129" customFormat="1" ht="12.75">
      <c r="A1845" s="127"/>
      <c r="B1845" s="237">
        <f>+B1679+B1395+B1152+B1145+B1139+B1826</f>
        <v>4476145</v>
      </c>
      <c r="C1845" s="238" t="s">
        <v>636</v>
      </c>
      <c r="D1845" s="238" t="s">
        <v>631</v>
      </c>
      <c r="E1845" s="239" t="s">
        <v>1038</v>
      </c>
      <c r="F1845" s="240"/>
      <c r="G1845" s="240"/>
      <c r="H1845" s="250">
        <f t="shared" si="73"/>
        <v>-7571884</v>
      </c>
      <c r="I1845" s="118">
        <f t="shared" si="72"/>
        <v>8138.445454545455</v>
      </c>
      <c r="K1845" s="2">
        <v>550</v>
      </c>
    </row>
    <row r="1846" spans="1:11" s="133" customFormat="1" ht="12.75">
      <c r="A1846" s="130"/>
      <c r="B1846" s="241">
        <f>+B1886</f>
        <v>581669</v>
      </c>
      <c r="C1846" s="242" t="s">
        <v>637</v>
      </c>
      <c r="D1846" s="242" t="s">
        <v>631</v>
      </c>
      <c r="E1846" s="243" t="s">
        <v>1038</v>
      </c>
      <c r="F1846" s="244"/>
      <c r="G1846" s="244"/>
      <c r="H1846" s="250">
        <f t="shared" si="73"/>
        <v>-8153553</v>
      </c>
      <c r="I1846" s="118">
        <f t="shared" si="72"/>
        <v>1057.58</v>
      </c>
      <c r="K1846" s="2">
        <v>550</v>
      </c>
    </row>
    <row r="1847" spans="1:11" s="133" customFormat="1" ht="12.75">
      <c r="A1847" s="130"/>
      <c r="B1847" s="245">
        <f>+B1892</f>
        <v>1632135</v>
      </c>
      <c r="C1847" s="246" t="s">
        <v>661</v>
      </c>
      <c r="D1847" s="246" t="s">
        <v>631</v>
      </c>
      <c r="E1847" s="247" t="s">
        <v>1038</v>
      </c>
      <c r="F1847" s="244"/>
      <c r="G1847" s="244"/>
      <c r="H1847" s="250">
        <f>H1846-B1847</f>
        <v>-9785688</v>
      </c>
      <c r="I1847" s="118">
        <f>+B1847/K1847</f>
        <v>2967.518181818182</v>
      </c>
      <c r="K1847" s="2">
        <v>550</v>
      </c>
    </row>
    <row r="1848" spans="2:11" ht="12.75">
      <c r="B1848" s="248">
        <f>SUM(B1841:B1847)</f>
        <v>9785688</v>
      </c>
      <c r="C1848" s="249" t="s">
        <v>1051</v>
      </c>
      <c r="D1848" s="231"/>
      <c r="E1848" s="231"/>
      <c r="F1848" s="232"/>
      <c r="G1848" s="232"/>
      <c r="H1848" s="250"/>
      <c r="I1848" s="217">
        <f>+B1848/K1848</f>
        <v>17792.16</v>
      </c>
      <c r="K1848" s="2">
        <v>550</v>
      </c>
    </row>
    <row r="1849" spans="1:11" ht="12.75">
      <c r="A1849" s="1" t="s">
        <v>7</v>
      </c>
      <c r="I1849" s="24"/>
      <c r="K1849" s="2">
        <v>550</v>
      </c>
    </row>
    <row r="1850" spans="2:11" ht="12.75">
      <c r="B1850" s="136">
        <v>-50561</v>
      </c>
      <c r="C1850" s="125" t="s">
        <v>630</v>
      </c>
      <c r="D1850" s="125" t="s">
        <v>651</v>
      </c>
      <c r="E1850" s="125"/>
      <c r="F1850" s="126"/>
      <c r="G1850" s="126"/>
      <c r="H1850" s="6">
        <f>H1849-B1850</f>
        <v>50561</v>
      </c>
      <c r="I1850" s="24">
        <f>+B1850/K1850</f>
        <v>-93.63148148148149</v>
      </c>
      <c r="K1850" s="39">
        <v>540</v>
      </c>
    </row>
    <row r="1851" spans="2:11" ht="12.75">
      <c r="B1851" s="137">
        <v>-1912771</v>
      </c>
      <c r="C1851" s="125" t="s">
        <v>630</v>
      </c>
      <c r="D1851" s="125" t="s">
        <v>652</v>
      </c>
      <c r="E1851" s="125"/>
      <c r="F1851" s="126" t="s">
        <v>638</v>
      </c>
      <c r="G1851" s="126" t="s">
        <v>248</v>
      </c>
      <c r="H1851" s="6">
        <f>H1850-B1851</f>
        <v>1963332</v>
      </c>
      <c r="I1851" s="24">
        <f>+B1851/K1851</f>
        <v>-3477.7654545454548</v>
      </c>
      <c r="K1851" s="39">
        <v>550</v>
      </c>
    </row>
    <row r="1852" spans="2:11" ht="12.75">
      <c r="B1852" s="137">
        <v>1152600</v>
      </c>
      <c r="C1852" s="125" t="s">
        <v>630</v>
      </c>
      <c r="D1852" s="125" t="s">
        <v>653</v>
      </c>
      <c r="E1852" s="125"/>
      <c r="F1852" s="126"/>
      <c r="G1852" s="126"/>
      <c r="H1852" s="6">
        <f>H1851-B1852</f>
        <v>810732</v>
      </c>
      <c r="I1852" s="24">
        <f>+B1852/K1852</f>
        <v>2134.4444444444443</v>
      </c>
      <c r="K1852" s="39">
        <v>540</v>
      </c>
    </row>
    <row r="1853" spans="2:11" ht="12.75">
      <c r="B1853" s="137">
        <f>+B275+B197+B282+B402+B691+B916+B1830+B1031+B1136+B1803+B1763+B1727+B1705+B1673-B1670-B1671+B1646+B1813</f>
        <v>2352750</v>
      </c>
      <c r="C1853" s="125" t="s">
        <v>630</v>
      </c>
      <c r="D1853" s="125" t="s">
        <v>655</v>
      </c>
      <c r="E1853" s="125"/>
      <c r="F1853" s="126"/>
      <c r="G1853" s="126"/>
      <c r="H1853" s="6">
        <f>H1852-B1853</f>
        <v>-1542018</v>
      </c>
      <c r="I1853" s="24">
        <f>+B1853/K1853</f>
        <v>4277.727272727273</v>
      </c>
      <c r="K1853" s="39">
        <v>550</v>
      </c>
    </row>
    <row r="1854" spans="1:11" s="44" customFormat="1" ht="12.75">
      <c r="A1854" s="13" t="s">
        <v>8</v>
      </c>
      <c r="B1854" s="138">
        <f>SUM(B1850:B1853)</f>
        <v>1542018</v>
      </c>
      <c r="C1854" s="139" t="s">
        <v>630</v>
      </c>
      <c r="D1854" s="139" t="s">
        <v>1039</v>
      </c>
      <c r="E1854" s="139"/>
      <c r="F1854" s="140" t="s">
        <v>638</v>
      </c>
      <c r="G1854" s="140"/>
      <c r="H1854" s="141">
        <v>0</v>
      </c>
      <c r="I1854" s="43">
        <f>+B1854/K1854</f>
        <v>2803.6690909090908</v>
      </c>
      <c r="K1854" s="44">
        <v>550</v>
      </c>
    </row>
    <row r="1855" spans="1:11" ht="12.75">
      <c r="A1855" s="1" t="s">
        <v>9</v>
      </c>
      <c r="B1855" s="136"/>
      <c r="C1855" s="142"/>
      <c r="D1855" s="142"/>
      <c r="E1855" s="142"/>
      <c r="F1855" s="143"/>
      <c r="G1855" s="143"/>
      <c r="H1855" s="45"/>
      <c r="I1855" s="24"/>
      <c r="J1855" s="17"/>
      <c r="K1855" s="2"/>
    </row>
    <row r="1856" spans="2:11" ht="12.75">
      <c r="B1856" s="144"/>
      <c r="C1856" s="145"/>
      <c r="D1856" s="145"/>
      <c r="E1856" s="145"/>
      <c r="F1856" s="146"/>
      <c r="G1856" s="146"/>
      <c r="H1856" s="45"/>
      <c r="I1856" s="50"/>
      <c r="J1856" s="17"/>
      <c r="K1856" s="39"/>
    </row>
    <row r="1857" spans="2:11" ht="12.75">
      <c r="B1857" s="144"/>
      <c r="C1857" s="145"/>
      <c r="D1857" s="145"/>
      <c r="E1857" s="145"/>
      <c r="F1857" s="146"/>
      <c r="G1857" s="146"/>
      <c r="H1857" s="45"/>
      <c r="I1857" s="50"/>
      <c r="J1857" s="17"/>
      <c r="K1857" s="39"/>
    </row>
    <row r="1858" spans="2:11" ht="12.75">
      <c r="B1858" s="147">
        <v>-721288</v>
      </c>
      <c r="C1858" s="148" t="s">
        <v>632</v>
      </c>
      <c r="D1858" s="148" t="s">
        <v>654</v>
      </c>
      <c r="E1858" s="148"/>
      <c r="F1858" s="149"/>
      <c r="G1858" s="149"/>
      <c r="H1858" s="150">
        <f>H1857-B1858</f>
        <v>721288</v>
      </c>
      <c r="I1858" s="24">
        <f>+B1858/K1858</f>
        <v>-1335.7185185185185</v>
      </c>
      <c r="J1858" s="17"/>
      <c r="K1858" s="39">
        <v>540</v>
      </c>
    </row>
    <row r="1859" spans="2:11" ht="12.75">
      <c r="B1859" s="147">
        <v>467500</v>
      </c>
      <c r="C1859" s="148" t="s">
        <v>632</v>
      </c>
      <c r="D1859" s="148" t="s">
        <v>653</v>
      </c>
      <c r="E1859" s="148"/>
      <c r="F1859" s="149"/>
      <c r="G1859" s="149"/>
      <c r="H1859" s="151">
        <f>H1858-B1859</f>
        <v>253788</v>
      </c>
      <c r="I1859" s="24">
        <f>+B1859/K1859</f>
        <v>865.7407407407408</v>
      </c>
      <c r="J1859" s="17"/>
      <c r="K1859" s="39">
        <v>540</v>
      </c>
    </row>
    <row r="1860" spans="2:11" ht="12.75">
      <c r="B1860" s="147">
        <f>+B1573+B1678+B1811+B1812+B1807+B1671+B1670</f>
        <v>253789</v>
      </c>
      <c r="C1860" s="148" t="s">
        <v>632</v>
      </c>
      <c r="D1860" s="148" t="s">
        <v>655</v>
      </c>
      <c r="E1860" s="148"/>
      <c r="F1860" s="149"/>
      <c r="G1860" s="149"/>
      <c r="H1860" s="151">
        <f>H1859-B1860</f>
        <v>-1</v>
      </c>
      <c r="I1860" s="24">
        <f>+B1860/K1860</f>
        <v>461.43454545454546</v>
      </c>
      <c r="J1860" s="17"/>
      <c r="K1860" s="39">
        <v>550</v>
      </c>
    </row>
    <row r="1861" spans="1:11" s="44" customFormat="1" ht="12.75">
      <c r="A1861" s="13"/>
      <c r="B1861" s="152">
        <f>SUM(B1858:B1860)</f>
        <v>1</v>
      </c>
      <c r="C1861" s="153" t="s">
        <v>632</v>
      </c>
      <c r="D1861" s="153" t="s">
        <v>1039</v>
      </c>
      <c r="E1861" s="153"/>
      <c r="F1861" s="154"/>
      <c r="G1861" s="154"/>
      <c r="H1861" s="155">
        <v>0</v>
      </c>
      <c r="I1861" s="156">
        <f>+B1861/K1861</f>
        <v>0.0018181818181818182</v>
      </c>
      <c r="K1861" s="42">
        <v>550</v>
      </c>
    </row>
    <row r="1862" spans="1:11" s="17" customFormat="1" ht="12.75">
      <c r="A1862" s="14"/>
      <c r="B1862" s="147"/>
      <c r="C1862" s="148"/>
      <c r="D1862" s="148"/>
      <c r="E1862" s="148"/>
      <c r="F1862" s="149"/>
      <c r="G1862" s="149"/>
      <c r="H1862" s="151"/>
      <c r="I1862" s="157"/>
      <c r="K1862" s="2"/>
    </row>
    <row r="1863" spans="1:11" s="17" customFormat="1" ht="12.75">
      <c r="A1863" s="14"/>
      <c r="B1863" s="147"/>
      <c r="C1863" s="148"/>
      <c r="D1863" s="148"/>
      <c r="E1863" s="148"/>
      <c r="F1863" s="149"/>
      <c r="G1863" s="149"/>
      <c r="H1863" s="151">
        <f>H1862-B1863</f>
        <v>0</v>
      </c>
      <c r="I1863" s="157"/>
      <c r="K1863" s="2"/>
    </row>
    <row r="1864" spans="1:11" s="17" customFormat="1" ht="12.75">
      <c r="A1864" s="14"/>
      <c r="B1864" s="74">
        <v>-1373683</v>
      </c>
      <c r="C1864" s="158" t="s">
        <v>639</v>
      </c>
      <c r="D1864" s="158" t="s">
        <v>651</v>
      </c>
      <c r="E1864" s="158"/>
      <c r="F1864" s="159"/>
      <c r="G1864" s="159"/>
      <c r="H1864" s="150">
        <f>H1863-B1864</f>
        <v>1373683</v>
      </c>
      <c r="I1864" s="50">
        <f>+B1864/K1864</f>
        <v>-2543.857407407407</v>
      </c>
      <c r="K1864" s="39">
        <v>540</v>
      </c>
    </row>
    <row r="1865" spans="1:11" s="17" customFormat="1" ht="12.75">
      <c r="A1865" s="14"/>
      <c r="B1865" s="74">
        <v>883811</v>
      </c>
      <c r="C1865" s="158" t="s">
        <v>639</v>
      </c>
      <c r="D1865" s="158" t="s">
        <v>653</v>
      </c>
      <c r="E1865" s="158"/>
      <c r="F1865" s="159"/>
      <c r="G1865" s="159"/>
      <c r="H1865" s="151">
        <f>H1864-B1865</f>
        <v>489872</v>
      </c>
      <c r="I1865" s="50">
        <f>+B1865/K1865</f>
        <v>1636.687037037037</v>
      </c>
      <c r="K1865" s="39">
        <v>540</v>
      </c>
    </row>
    <row r="1866" spans="1:11" s="17" customFormat="1" ht="12.75">
      <c r="A1866" s="14"/>
      <c r="B1866" s="74">
        <f>+B992+B27-B34</f>
        <v>489200</v>
      </c>
      <c r="C1866" s="158" t="s">
        <v>639</v>
      </c>
      <c r="D1866" s="158" t="s">
        <v>655</v>
      </c>
      <c r="E1866" s="158"/>
      <c r="F1866" s="159"/>
      <c r="G1866" s="159"/>
      <c r="H1866" s="151">
        <f>H1865-B1866</f>
        <v>672</v>
      </c>
      <c r="I1866" s="50">
        <f>+B1866/K1866</f>
        <v>889.4545454545455</v>
      </c>
      <c r="K1866" s="39">
        <v>550</v>
      </c>
    </row>
    <row r="1867" spans="1:11" s="44" customFormat="1" ht="12.75">
      <c r="A1867" s="13"/>
      <c r="B1867" s="108">
        <f>SUM(B1864:B1866)</f>
        <v>-672</v>
      </c>
      <c r="C1867" s="160" t="s">
        <v>639</v>
      </c>
      <c r="D1867" s="160" t="s">
        <v>1039</v>
      </c>
      <c r="E1867" s="160"/>
      <c r="F1867" s="161"/>
      <c r="G1867" s="161"/>
      <c r="H1867" s="155"/>
      <c r="I1867" s="162">
        <f>+B1867/K1867</f>
        <v>-1.221818181818182</v>
      </c>
      <c r="K1867" s="42">
        <v>550</v>
      </c>
    </row>
    <row r="1868" spans="1:11" s="17" customFormat="1" ht="12.75">
      <c r="A1868" s="14"/>
      <c r="B1868" s="147"/>
      <c r="C1868" s="148"/>
      <c r="D1868" s="148"/>
      <c r="E1868" s="148"/>
      <c r="F1868" s="149"/>
      <c r="G1868" s="149"/>
      <c r="H1868" s="151"/>
      <c r="I1868" s="157"/>
      <c r="K1868" s="2"/>
    </row>
    <row r="1869" spans="1:11" s="17" customFormat="1" ht="12.75">
      <c r="A1869" s="14"/>
      <c r="B1869" s="163">
        <v>-118342</v>
      </c>
      <c r="C1869" s="164" t="s">
        <v>634</v>
      </c>
      <c r="D1869" s="164" t="s">
        <v>651</v>
      </c>
      <c r="E1869" s="164"/>
      <c r="F1869" s="165"/>
      <c r="G1869" s="165"/>
      <c r="H1869" s="150">
        <f>H1868-B1869</f>
        <v>118342</v>
      </c>
      <c r="I1869" s="24">
        <f>+B1869/K1869</f>
        <v>-219.15185185185186</v>
      </c>
      <c r="K1869" s="39">
        <v>540</v>
      </c>
    </row>
    <row r="1870" spans="1:11" s="17" customFormat="1" ht="12.75">
      <c r="A1870" s="14"/>
      <c r="B1870" s="163">
        <v>0</v>
      </c>
      <c r="C1870" s="164" t="s">
        <v>634</v>
      </c>
      <c r="D1870" s="164" t="s">
        <v>653</v>
      </c>
      <c r="E1870" s="164"/>
      <c r="F1870" s="165"/>
      <c r="G1870" s="165"/>
      <c r="H1870" s="151">
        <f>H1869-B1870</f>
        <v>118342</v>
      </c>
      <c r="I1870" s="24">
        <f>+B1870/K1870</f>
        <v>0</v>
      </c>
      <c r="K1870" s="39">
        <v>540</v>
      </c>
    </row>
    <row r="1871" spans="1:11" s="17" customFormat="1" ht="12.75">
      <c r="A1871" s="14"/>
      <c r="B1871" s="163">
        <f>+B1844</f>
        <v>0</v>
      </c>
      <c r="C1871" s="164" t="s">
        <v>634</v>
      </c>
      <c r="D1871" s="164" t="s">
        <v>655</v>
      </c>
      <c r="E1871" s="164"/>
      <c r="F1871" s="165"/>
      <c r="G1871" s="165"/>
      <c r="H1871" s="151">
        <f>H1870-B1871</f>
        <v>118342</v>
      </c>
      <c r="I1871" s="24">
        <f>+B1871/K1871</f>
        <v>0</v>
      </c>
      <c r="K1871" s="39">
        <v>550</v>
      </c>
    </row>
    <row r="1872" spans="1:11" s="44" customFormat="1" ht="12.75">
      <c r="A1872" s="13"/>
      <c r="B1872" s="166">
        <f>SUM(B1869:B1871)</f>
        <v>-118342</v>
      </c>
      <c r="C1872" s="167" t="s">
        <v>634</v>
      </c>
      <c r="D1872" s="167" t="s">
        <v>1039</v>
      </c>
      <c r="E1872" s="167"/>
      <c r="F1872" s="168"/>
      <c r="G1872" s="168"/>
      <c r="H1872" s="169"/>
      <c r="I1872" s="43">
        <f>+B1872/K1872</f>
        <v>-215.16727272727272</v>
      </c>
      <c r="K1872" s="42">
        <v>550</v>
      </c>
    </row>
    <row r="1873" spans="1:11" s="17" customFormat="1" ht="12.75">
      <c r="A1873" s="14"/>
      <c r="B1873" s="163"/>
      <c r="C1873" s="164"/>
      <c r="D1873" s="164"/>
      <c r="E1873" s="164"/>
      <c r="F1873" s="165"/>
      <c r="G1873" s="165"/>
      <c r="H1873" s="170"/>
      <c r="I1873" s="50"/>
      <c r="K1873" s="39"/>
    </row>
    <row r="1874" spans="1:11" s="17" customFormat="1" ht="12.75">
      <c r="A1874" s="14"/>
      <c r="B1874" s="163"/>
      <c r="C1874" s="164"/>
      <c r="D1874" s="164"/>
      <c r="E1874" s="164"/>
      <c r="F1874" s="165"/>
      <c r="G1874" s="165"/>
      <c r="H1874" s="170"/>
      <c r="I1874" s="50"/>
      <c r="K1874" s="39"/>
    </row>
    <row r="1875" spans="1:11" s="173" customFormat="1" ht="12.75">
      <c r="A1875" s="128"/>
      <c r="B1875" s="171">
        <v>-215595</v>
      </c>
      <c r="C1875" s="128" t="s">
        <v>636</v>
      </c>
      <c r="D1875" s="128" t="s">
        <v>651</v>
      </c>
      <c r="E1875" s="128"/>
      <c r="F1875" s="172"/>
      <c r="G1875" s="172"/>
      <c r="H1875" s="151">
        <f>H1874-B1875</f>
        <v>215595</v>
      </c>
      <c r="I1875" s="50">
        <f aca="true" t="shared" si="74" ref="I1875:I1880">+B1875/K1875</f>
        <v>-399.25</v>
      </c>
      <c r="K1875" s="174">
        <v>540</v>
      </c>
    </row>
    <row r="1876" spans="1:11" s="173" customFormat="1" ht="12.75">
      <c r="A1876" s="128"/>
      <c r="B1876" s="171">
        <v>-4040000</v>
      </c>
      <c r="C1876" s="128" t="s">
        <v>636</v>
      </c>
      <c r="D1876" s="128" t="s">
        <v>656</v>
      </c>
      <c r="E1876" s="128"/>
      <c r="F1876" s="172" t="s">
        <v>640</v>
      </c>
      <c r="G1876" s="172"/>
      <c r="H1876" s="151">
        <f>H1875-B1876</f>
        <v>4255595</v>
      </c>
      <c r="I1876" s="50">
        <f t="shared" si="74"/>
        <v>-7481.481481481482</v>
      </c>
      <c r="K1876" s="174">
        <v>540</v>
      </c>
    </row>
    <row r="1877" spans="1:11" s="173" customFormat="1" ht="12.75">
      <c r="A1877" s="128"/>
      <c r="B1877" s="171">
        <v>3650265</v>
      </c>
      <c r="C1877" s="128" t="s">
        <v>636</v>
      </c>
      <c r="D1877" s="128" t="s">
        <v>653</v>
      </c>
      <c r="E1877" s="128"/>
      <c r="F1877" s="172"/>
      <c r="G1877" s="172"/>
      <c r="H1877" s="151">
        <f>H1876-B1877</f>
        <v>605330</v>
      </c>
      <c r="I1877" s="50">
        <f t="shared" si="74"/>
        <v>6759.75</v>
      </c>
      <c r="K1877" s="174">
        <v>540</v>
      </c>
    </row>
    <row r="1878" spans="1:11" s="173" customFormat="1" ht="12.75">
      <c r="A1878" s="128"/>
      <c r="B1878" s="171">
        <v>-5240000</v>
      </c>
      <c r="C1878" s="128" t="s">
        <v>636</v>
      </c>
      <c r="D1878" s="128" t="s">
        <v>652</v>
      </c>
      <c r="E1878" s="128"/>
      <c r="F1878" s="172" t="s">
        <v>640</v>
      </c>
      <c r="G1878" s="172"/>
      <c r="H1878" s="151">
        <f>H1877-B1878</f>
        <v>5845330</v>
      </c>
      <c r="I1878" s="50">
        <f t="shared" si="74"/>
        <v>-9527.272727272728</v>
      </c>
      <c r="K1878" s="174">
        <v>550</v>
      </c>
    </row>
    <row r="1879" spans="1:11" s="173" customFormat="1" ht="12.75">
      <c r="A1879" s="128"/>
      <c r="B1879" s="171">
        <f>+B1845</f>
        <v>4476145</v>
      </c>
      <c r="C1879" s="128" t="s">
        <v>636</v>
      </c>
      <c r="D1879" s="128" t="s">
        <v>655</v>
      </c>
      <c r="E1879" s="128"/>
      <c r="F1879" s="172"/>
      <c r="G1879" s="172"/>
      <c r="H1879" s="151">
        <f>H1878-B1879</f>
        <v>1369185</v>
      </c>
      <c r="I1879" s="50">
        <f t="shared" si="74"/>
        <v>8138.445454545455</v>
      </c>
      <c r="K1879" s="174">
        <v>550</v>
      </c>
    </row>
    <row r="1880" spans="1:11" s="177" customFormat="1" ht="12.75">
      <c r="A1880" s="175"/>
      <c r="B1880" s="94">
        <f>SUM(B1875:B1879)</f>
        <v>-1369185</v>
      </c>
      <c r="C1880" s="175" t="s">
        <v>636</v>
      </c>
      <c r="D1880" s="175" t="s">
        <v>1039</v>
      </c>
      <c r="E1880" s="175"/>
      <c r="F1880" s="176"/>
      <c r="G1880" s="176"/>
      <c r="H1880" s="155"/>
      <c r="I1880" s="43">
        <f t="shared" si="74"/>
        <v>-2489.427272727273</v>
      </c>
      <c r="K1880" s="178">
        <v>550</v>
      </c>
    </row>
    <row r="1881" spans="1:11" s="173" customFormat="1" ht="12.75">
      <c r="A1881" s="128"/>
      <c r="B1881" s="171"/>
      <c r="C1881" s="128"/>
      <c r="D1881" s="128"/>
      <c r="E1881" s="128"/>
      <c r="F1881" s="172"/>
      <c r="G1881" s="172"/>
      <c r="H1881" s="179"/>
      <c r="I1881" s="180"/>
      <c r="K1881" s="174"/>
    </row>
    <row r="1882" spans="1:11" s="184" customFormat="1" ht="12.75">
      <c r="A1882" s="132"/>
      <c r="B1882" s="181"/>
      <c r="C1882" s="132"/>
      <c r="D1882" s="132"/>
      <c r="E1882" s="132"/>
      <c r="F1882" s="182"/>
      <c r="G1882" s="182"/>
      <c r="H1882" s="150"/>
      <c r="I1882" s="183"/>
      <c r="K1882" s="185"/>
    </row>
    <row r="1883" spans="1:11" s="184" customFormat="1" ht="12.75">
      <c r="A1883" s="132"/>
      <c r="B1883" s="181"/>
      <c r="C1883" s="132"/>
      <c r="D1883" s="132"/>
      <c r="E1883" s="132"/>
      <c r="F1883" s="182"/>
      <c r="G1883" s="182"/>
      <c r="H1883" s="150">
        <f>H1882-B1883</f>
        <v>0</v>
      </c>
      <c r="I1883" s="186">
        <f>+B1883/K1883</f>
        <v>0</v>
      </c>
      <c r="K1883" s="187">
        <v>540</v>
      </c>
    </row>
    <row r="1884" spans="1:11" s="184" customFormat="1" ht="12.75">
      <c r="A1884" s="132"/>
      <c r="B1884" s="181">
        <v>-854737</v>
      </c>
      <c r="C1884" s="132" t="s">
        <v>637</v>
      </c>
      <c r="D1884" s="132" t="s">
        <v>651</v>
      </c>
      <c r="E1884" s="132"/>
      <c r="F1884" s="182"/>
      <c r="G1884" s="182"/>
      <c r="H1884" s="150">
        <f>H1883-B1884</f>
        <v>854737</v>
      </c>
      <c r="I1884" s="186">
        <f>+B1884/K1884</f>
        <v>-1582.8462962962963</v>
      </c>
      <c r="K1884" s="185">
        <v>540</v>
      </c>
    </row>
    <row r="1885" spans="1:11" s="184" customFormat="1" ht="12.75">
      <c r="A1885" s="132"/>
      <c r="B1885" s="181">
        <v>0</v>
      </c>
      <c r="C1885" s="132" t="s">
        <v>637</v>
      </c>
      <c r="D1885" s="132" t="s">
        <v>653</v>
      </c>
      <c r="E1885" s="132"/>
      <c r="F1885" s="182"/>
      <c r="G1885" s="182"/>
      <c r="H1885" s="150">
        <f>H1884-B1885</f>
        <v>854737</v>
      </c>
      <c r="I1885" s="186">
        <f>+B1885/K1885</f>
        <v>0</v>
      </c>
      <c r="K1885" s="185">
        <v>540</v>
      </c>
    </row>
    <row r="1886" spans="1:11" s="184" customFormat="1" ht="12.75">
      <c r="A1886" s="132"/>
      <c r="B1886" s="181">
        <f>B988+B1822</f>
        <v>581669</v>
      </c>
      <c r="C1886" s="132" t="s">
        <v>637</v>
      </c>
      <c r="D1886" s="132" t="s">
        <v>655</v>
      </c>
      <c r="E1886" s="132"/>
      <c r="F1886" s="182"/>
      <c r="G1886" s="182"/>
      <c r="H1886" s="150">
        <f>H1885-B1886</f>
        <v>273068</v>
      </c>
      <c r="I1886" s="186">
        <f>+B1886/K1886</f>
        <v>1057.58</v>
      </c>
      <c r="K1886" s="185">
        <v>550</v>
      </c>
    </row>
    <row r="1887" spans="1:11" s="193" customFormat="1" ht="12.75">
      <c r="A1887" s="188"/>
      <c r="B1887" s="189">
        <f>SUM(B1884:B1886)</f>
        <v>-273068</v>
      </c>
      <c r="C1887" s="188" t="s">
        <v>637</v>
      </c>
      <c r="D1887" s="188" t="s">
        <v>1039</v>
      </c>
      <c r="E1887" s="188"/>
      <c r="F1887" s="190"/>
      <c r="G1887" s="190"/>
      <c r="H1887" s="191"/>
      <c r="I1887" s="192">
        <f>+B1887/K1887</f>
        <v>-496.48727272727274</v>
      </c>
      <c r="K1887" s="194">
        <v>550</v>
      </c>
    </row>
    <row r="1888" spans="1:11" s="184" customFormat="1" ht="12.75">
      <c r="A1888" s="132"/>
      <c r="B1888" s="181"/>
      <c r="C1888" s="132"/>
      <c r="D1888" s="132"/>
      <c r="E1888" s="132"/>
      <c r="F1888" s="182"/>
      <c r="G1888" s="182"/>
      <c r="H1888" s="150"/>
      <c r="I1888" s="183"/>
      <c r="K1888" s="185"/>
    </row>
    <row r="1889" spans="1:11" s="184" customFormat="1" ht="12.75">
      <c r="A1889" s="132"/>
      <c r="B1889" s="181"/>
      <c r="C1889" s="132"/>
      <c r="D1889" s="132"/>
      <c r="E1889" s="132"/>
      <c r="F1889" s="182"/>
      <c r="G1889" s="182"/>
      <c r="H1889" s="150"/>
      <c r="I1889" s="183"/>
      <c r="K1889" s="185"/>
    </row>
    <row r="1890" spans="1:11" s="198" customFormat="1" ht="12.75">
      <c r="A1890" s="134"/>
      <c r="B1890" s="195">
        <f>+B1910</f>
        <v>-13553085</v>
      </c>
      <c r="C1890" s="134" t="s">
        <v>661</v>
      </c>
      <c r="D1890" s="134" t="s">
        <v>658</v>
      </c>
      <c r="E1890" s="134"/>
      <c r="F1890" s="93" t="s">
        <v>625</v>
      </c>
      <c r="G1890" s="93" t="s">
        <v>657</v>
      </c>
      <c r="H1890" s="196">
        <f>H1889-B1890</f>
        <v>13553085</v>
      </c>
      <c r="I1890" s="197">
        <f>+B1890/K1890</f>
        <v>-25098.305555555555</v>
      </c>
      <c r="K1890" s="199">
        <v>540</v>
      </c>
    </row>
    <row r="1891" spans="1:11" s="198" customFormat="1" ht="12.75">
      <c r="A1891" s="134"/>
      <c r="B1891" s="195">
        <v>460805</v>
      </c>
      <c r="C1891" s="134" t="s">
        <v>661</v>
      </c>
      <c r="D1891" s="134" t="s">
        <v>653</v>
      </c>
      <c r="E1891" s="134"/>
      <c r="F1891" s="93"/>
      <c r="G1891" s="93"/>
      <c r="H1891" s="196">
        <f>H1890-B1891</f>
        <v>13092280</v>
      </c>
      <c r="I1891" s="197">
        <f>+B1891/K1891</f>
        <v>853.3425925925926</v>
      </c>
      <c r="K1891" s="199">
        <v>540</v>
      </c>
    </row>
    <row r="1892" spans="1:11" s="198" customFormat="1" ht="12.75">
      <c r="A1892" s="134"/>
      <c r="B1892" s="195">
        <f>+B1007-B1031+B1041-B1136+B34+B84+B126-B197+B205-B275+B485+B547+B633-B691+B697+B749+B796+B859+B1677</f>
        <v>1632135</v>
      </c>
      <c r="C1892" s="134" t="s">
        <v>661</v>
      </c>
      <c r="D1892" s="134" t="s">
        <v>655</v>
      </c>
      <c r="E1892" s="134"/>
      <c r="F1892" s="93"/>
      <c r="G1892" s="93"/>
      <c r="H1892" s="196">
        <f>H1891-B1892</f>
        <v>11460145</v>
      </c>
      <c r="I1892" s="197">
        <f>+B1892/K1892</f>
        <v>2967.518181818182</v>
      </c>
      <c r="K1892" s="199">
        <v>550</v>
      </c>
    </row>
    <row r="1893" spans="1:11" s="205" customFormat="1" ht="12.75">
      <c r="A1893" s="200"/>
      <c r="B1893" s="201">
        <f>SUM(B1890:B1892)</f>
        <v>-11460145</v>
      </c>
      <c r="C1893" s="200" t="s">
        <v>661</v>
      </c>
      <c r="D1893" s="200" t="s">
        <v>1039</v>
      </c>
      <c r="E1893" s="200"/>
      <c r="F1893" s="202"/>
      <c r="G1893" s="202"/>
      <c r="H1893" s="203"/>
      <c r="I1893" s="204">
        <f>+B1893/K1893</f>
        <v>-20836.627272727274</v>
      </c>
      <c r="K1893" s="206">
        <v>550</v>
      </c>
    </row>
    <row r="1894" spans="1:11" s="184" customFormat="1" ht="12.75">
      <c r="A1894" s="132"/>
      <c r="B1894" s="181"/>
      <c r="C1894" s="132"/>
      <c r="D1894" s="132"/>
      <c r="E1894" s="132"/>
      <c r="F1894" s="182"/>
      <c r="G1894" s="182"/>
      <c r="H1894" s="150"/>
      <c r="I1894" s="183"/>
      <c r="K1894" s="185"/>
    </row>
    <row r="1895" spans="1:11" s="173" customFormat="1" ht="12.75">
      <c r="A1895" s="128"/>
      <c r="B1895" s="171"/>
      <c r="C1895" s="128"/>
      <c r="D1895" s="128"/>
      <c r="E1895" s="128"/>
      <c r="F1895" s="172"/>
      <c r="G1895" s="172"/>
      <c r="H1895" s="151"/>
      <c r="I1895" s="50"/>
      <c r="K1895" s="174"/>
    </row>
    <row r="1896" spans="1:11" s="173" customFormat="1" ht="12.75">
      <c r="A1896" s="128"/>
      <c r="B1896" s="171"/>
      <c r="C1896" s="128"/>
      <c r="D1896" s="128"/>
      <c r="E1896" s="128"/>
      <c r="F1896" s="172"/>
      <c r="G1896" s="172"/>
      <c r="H1896" s="151"/>
      <c r="I1896" s="50"/>
      <c r="K1896" s="174"/>
    </row>
    <row r="1897" spans="2:11" ht="12.75">
      <c r="B1897" s="147"/>
      <c r="C1897" s="148"/>
      <c r="D1897" s="148"/>
      <c r="E1897" s="148"/>
      <c r="F1897" s="149"/>
      <c r="G1897" s="149"/>
      <c r="H1897" s="45">
        <v>0</v>
      </c>
      <c r="I1897" s="50"/>
      <c r="J1897" s="17"/>
      <c r="K1897" s="2">
        <v>550</v>
      </c>
    </row>
    <row r="1898" spans="1:11" ht="13.5" thickBot="1">
      <c r="A1898" s="1" t="s">
        <v>10</v>
      </c>
      <c r="B1898" s="281">
        <f>+B1901</f>
        <v>525000</v>
      </c>
      <c r="C1898" s="95" t="s">
        <v>641</v>
      </c>
      <c r="D1898" s="95"/>
      <c r="E1898" s="95"/>
      <c r="F1898" s="97"/>
      <c r="G1898" s="97"/>
      <c r="H1898" s="96">
        <f>H1897-B1898</f>
        <v>-525000</v>
      </c>
      <c r="I1898" s="24">
        <f aca="true" t="shared" si="75" ref="I1898:I1905">+B1898/K1898</f>
        <v>954.5454545454545</v>
      </c>
      <c r="J1898" s="99"/>
      <c r="K1898" s="2">
        <v>550</v>
      </c>
    </row>
    <row r="1899" spans="1:11" ht="12.75">
      <c r="A1899" s="1" t="s">
        <v>11</v>
      </c>
      <c r="B1899" s="103"/>
      <c r="H1899" s="6">
        <v>0</v>
      </c>
      <c r="I1899" s="24">
        <f t="shared" si="75"/>
        <v>0</v>
      </c>
      <c r="K1899" s="2">
        <v>550</v>
      </c>
    </row>
    <row r="1900" spans="1:11" ht="12.75">
      <c r="A1900" s="1" t="s">
        <v>12</v>
      </c>
      <c r="B1900" s="103">
        <v>525000</v>
      </c>
      <c r="C1900" s="1" t="s">
        <v>642</v>
      </c>
      <c r="D1900" s="1" t="s">
        <v>643</v>
      </c>
      <c r="F1900" s="29" t="s">
        <v>617</v>
      </c>
      <c r="G1900" s="29" t="s">
        <v>95</v>
      </c>
      <c r="H1900" s="6">
        <f>H1899-B1900</f>
        <v>-525000</v>
      </c>
      <c r="I1900" s="24">
        <f t="shared" si="75"/>
        <v>954.5454545454545</v>
      </c>
      <c r="K1900" s="2">
        <v>550</v>
      </c>
    </row>
    <row r="1901" spans="1:11" ht="12.75">
      <c r="A1901" s="1" t="s">
        <v>13</v>
      </c>
      <c r="B1901" s="79">
        <f>SUM(B1900:B1900)</f>
        <v>525000</v>
      </c>
      <c r="C1901" s="13"/>
      <c r="D1901" s="13" t="s">
        <v>643</v>
      </c>
      <c r="E1901" s="13"/>
      <c r="F1901" s="20"/>
      <c r="G1901" s="20"/>
      <c r="H1901" s="40">
        <v>0</v>
      </c>
      <c r="I1901" s="43">
        <f t="shared" si="75"/>
        <v>954.5454545454545</v>
      </c>
      <c r="J1901" s="44"/>
      <c r="K1901" s="2">
        <v>550</v>
      </c>
    </row>
    <row r="1902" spans="1:11" ht="12.75">
      <c r="A1902" s="1" t="s">
        <v>14</v>
      </c>
      <c r="H1902" s="6">
        <f>G1901-B1902</f>
        <v>0</v>
      </c>
      <c r="I1902" s="24">
        <f t="shared" si="75"/>
        <v>0</v>
      </c>
      <c r="K1902" s="2">
        <v>550</v>
      </c>
    </row>
    <row r="1903" spans="1:11" ht="12.75">
      <c r="A1903" s="1" t="s">
        <v>15</v>
      </c>
      <c r="H1903" s="6">
        <f>H1902-B1903</f>
        <v>0</v>
      </c>
      <c r="I1903" s="24">
        <f t="shared" si="75"/>
        <v>0</v>
      </c>
      <c r="K1903" s="2">
        <v>550</v>
      </c>
    </row>
    <row r="1904" spans="1:11" ht="12.75">
      <c r="A1904" s="1" t="s">
        <v>644</v>
      </c>
      <c r="H1904" s="6">
        <v>0</v>
      </c>
      <c r="I1904" s="24">
        <f t="shared" si="75"/>
        <v>0</v>
      </c>
      <c r="K1904" s="2">
        <v>550</v>
      </c>
    </row>
    <row r="1905" spans="1:11" ht="12.75">
      <c r="A1905" s="1" t="s">
        <v>645</v>
      </c>
      <c r="C1905" s="208" t="s">
        <v>660</v>
      </c>
      <c r="H1905" s="6">
        <f>H1904-B1905</f>
        <v>0</v>
      </c>
      <c r="I1905" s="24">
        <f t="shared" si="75"/>
        <v>0</v>
      </c>
      <c r="K1905" s="2">
        <v>550</v>
      </c>
    </row>
    <row r="1906" spans="1:11" s="210" customFormat="1" ht="12.75">
      <c r="A1906" s="135"/>
      <c r="B1906" s="83"/>
      <c r="C1906" s="134"/>
      <c r="D1906" s="134"/>
      <c r="E1906" s="134" t="s">
        <v>646</v>
      </c>
      <c r="F1906" s="93"/>
      <c r="G1906" s="93"/>
      <c r="H1906" s="83"/>
      <c r="I1906" s="209"/>
      <c r="J1906" s="198"/>
      <c r="K1906" s="199"/>
    </row>
    <row r="1907" spans="1:11" s="210" customFormat="1" ht="12.75">
      <c r="A1907" s="135"/>
      <c r="B1907" s="196">
        <v>-13630025</v>
      </c>
      <c r="C1907" s="83" t="s">
        <v>647</v>
      </c>
      <c r="D1907" s="134"/>
      <c r="E1907" s="134" t="s">
        <v>659</v>
      </c>
      <c r="F1907" s="93"/>
      <c r="G1907" s="93" t="s">
        <v>626</v>
      </c>
      <c r="H1907" s="83"/>
      <c r="I1907" s="211">
        <v>-25000</v>
      </c>
      <c r="J1907" s="198"/>
      <c r="K1907" s="199">
        <f>+B1907/I1907</f>
        <v>545.201</v>
      </c>
    </row>
    <row r="1908" spans="1:11" s="210" customFormat="1" ht="12.75">
      <c r="A1908" s="135"/>
      <c r="B1908" s="83">
        <v>66940</v>
      </c>
      <c r="C1908" s="134" t="s">
        <v>648</v>
      </c>
      <c r="D1908" s="134"/>
      <c r="E1908" s="134"/>
      <c r="F1908" s="93"/>
      <c r="G1908" s="93" t="s">
        <v>626</v>
      </c>
      <c r="H1908" s="83"/>
      <c r="I1908" s="212">
        <f>+B1908/K1908</f>
        <v>122.78040575861013</v>
      </c>
      <c r="J1908" s="198"/>
      <c r="K1908" s="199">
        <v>545.201</v>
      </c>
    </row>
    <row r="1909" spans="1:11" s="210" customFormat="1" ht="12.75">
      <c r="A1909" s="135"/>
      <c r="B1909" s="83">
        <v>10000</v>
      </c>
      <c r="C1909" s="134" t="s">
        <v>649</v>
      </c>
      <c r="D1909" s="134"/>
      <c r="E1909" s="134"/>
      <c r="F1909" s="93"/>
      <c r="G1909" s="93" t="s">
        <v>626</v>
      </c>
      <c r="H1909" s="83"/>
      <c r="I1909" s="212">
        <f>+B1909/K1909</f>
        <v>18.341859240903812</v>
      </c>
      <c r="J1909" s="198"/>
      <c r="K1909" s="199">
        <v>545.201</v>
      </c>
    </row>
    <row r="1910" spans="1:11" s="210" customFormat="1" ht="12.75">
      <c r="A1910" s="135"/>
      <c r="B1910" s="213">
        <f>SUM(B1907:B1909)</f>
        <v>-13553085</v>
      </c>
      <c r="C1910" s="214" t="s">
        <v>650</v>
      </c>
      <c r="D1910" s="134"/>
      <c r="E1910" s="134"/>
      <c r="F1910" s="93"/>
      <c r="G1910" s="93" t="s">
        <v>657</v>
      </c>
      <c r="H1910" s="83"/>
      <c r="I1910" s="215">
        <f>+B1910/K1910</f>
        <v>-25098.305555555555</v>
      </c>
      <c r="J1910" s="198"/>
      <c r="K1910" s="199">
        <v>540</v>
      </c>
    </row>
    <row r="1911" spans="1:9" s="210" customFormat="1" ht="12.75">
      <c r="A1911" s="135"/>
      <c r="B1911" s="103"/>
      <c r="C1911" s="135"/>
      <c r="D1911" s="135"/>
      <c r="E1911" s="135"/>
      <c r="F1911" s="100"/>
      <c r="G1911" s="100"/>
      <c r="H1911" s="103"/>
      <c r="I1911" s="216"/>
    </row>
    <row r="1912" ht="12.75">
      <c r="K1912" s="2">
        <v>550</v>
      </c>
    </row>
    <row r="1913" ht="12.75">
      <c r="K1913" s="2">
        <v>550</v>
      </c>
    </row>
    <row r="1914" ht="12.75">
      <c r="K1914" s="2">
        <v>550</v>
      </c>
    </row>
    <row r="1915" ht="12.75">
      <c r="K1915" s="2">
        <v>550</v>
      </c>
    </row>
    <row r="1916" ht="12.75">
      <c r="K1916" s="2">
        <v>550</v>
      </c>
    </row>
    <row r="1917" ht="12.75">
      <c r="K1917" s="2">
        <v>550</v>
      </c>
    </row>
    <row r="1918" ht="12.75">
      <c r="K1918" s="2">
        <v>550</v>
      </c>
    </row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2007-03-20T10:23:54Z</dcterms:modified>
  <cp:category/>
  <cp:version/>
  <cp:contentType/>
  <cp:contentStatus/>
</cp:coreProperties>
</file>