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1"/>
  </bookViews>
  <sheets>
    <sheet name="May 06 - Summary" sheetId="1" r:id="rId1"/>
    <sheet name="May 06 - Detailed" sheetId="2" r:id="rId2"/>
  </sheets>
  <definedNames>
    <definedName name="_xlnm.Print_Titles" localSheetId="1">'May 06 - Detailed'!$1:$4</definedName>
    <definedName name="_xlnm.Print_Titles" localSheetId="0">'May 06 - Summary'!$1:$4</definedName>
  </definedNames>
  <calcPr fullCalcOnLoad="1"/>
</workbook>
</file>

<file path=xl/comments2.xml><?xml version="1.0" encoding="utf-8"?>
<comments xmlns="http://schemas.openxmlformats.org/spreadsheetml/2006/main">
  <authors>
    <author>LAGA</author>
    <author>USER</author>
    <author>horline</author>
    <author>Talla Tene Marius</author>
    <author>user</author>
  </authors>
  <commentList>
    <comment ref="C28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transferred credit from call box to informer john in b`da</t>
        </r>
      </text>
    </comment>
    <comment ref="C29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called ofir</t>
        </r>
      </text>
    </comment>
    <comment ref="C44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negotiated for siester</t>
        </r>
      </text>
    </comment>
    <comment ref="C78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no reciept was issued as I took a taxi. Ofir was informed</t>
        </r>
      </text>
    </comment>
    <comment ref="C83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withen y`de and djoum</t>
        </r>
      </text>
    </comment>
    <comment ref="C84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to and fro mintoum with informer Bazile on motorcycles</t>
        </r>
      </text>
    </comment>
    <comment ref="C90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from 5th to 6th</t>
        </r>
      </text>
    </comment>
    <comment ref="C92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negotiated for siester before taking off for sangmelima late in the night</t>
        </r>
      </text>
    </comment>
    <comment ref="C103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Bazile in djoum</t>
        </r>
      </text>
    </comment>
    <comment ref="C121" authorId="0">
      <text>
        <r>
          <rPr>
            <b/>
            <sz val="8"/>
            <rFont val="Tahoma"/>
            <family val="0"/>
          </rPr>
          <t>i17
Ofir</t>
        </r>
        <r>
          <rPr>
            <sz val="8"/>
            <rFont val="Tahoma"/>
            <family val="0"/>
          </rPr>
          <t xml:space="preserve">
</t>
        </r>
      </text>
    </comment>
    <comment ref="C122" authorId="0">
      <text>
        <r>
          <rPr>
            <b/>
            <sz val="8"/>
            <rFont val="Tahoma"/>
            <family val="0"/>
          </rPr>
          <t>i17
Ofir</t>
        </r>
        <r>
          <rPr>
            <sz val="8"/>
            <rFont val="Tahoma"/>
            <family val="0"/>
          </rPr>
          <t xml:space="preserve">
</t>
        </r>
      </text>
    </comment>
    <comment ref="C123" authorId="0">
      <text>
        <r>
          <rPr>
            <b/>
            <sz val="8"/>
            <rFont val="Tahoma"/>
            <family val="0"/>
          </rPr>
          <t>i17
Limson</t>
        </r>
        <r>
          <rPr>
            <sz val="8"/>
            <rFont val="Tahoma"/>
            <family val="0"/>
          </rPr>
          <t xml:space="preserve">
</t>
        </r>
      </text>
    </comment>
    <comment ref="C124" authorId="0">
      <text>
        <r>
          <rPr>
            <b/>
            <sz val="8"/>
            <rFont val="Tahoma"/>
            <family val="0"/>
          </rPr>
          <t>i17
credit bought was shared by me, informer at Ngaoundal(Boubakari), Informer at Banyo( Caroline)</t>
        </r>
        <r>
          <rPr>
            <sz val="8"/>
            <rFont val="Tahoma"/>
            <family val="0"/>
          </rPr>
          <t xml:space="preserve">
</t>
        </r>
      </text>
    </comment>
    <comment ref="C136" authorId="0">
      <text>
        <r>
          <rPr>
            <b/>
            <sz val="8"/>
            <rFont val="Tahoma"/>
            <family val="0"/>
          </rPr>
          <t>i17
yaounde + bafoussam towns</t>
        </r>
        <r>
          <rPr>
            <sz val="8"/>
            <rFont val="Tahoma"/>
            <family val="0"/>
          </rPr>
          <t xml:space="preserve">
</t>
        </r>
      </text>
    </comment>
    <comment ref="C137" authorId="0">
      <text>
        <r>
          <rPr>
            <b/>
            <sz val="8"/>
            <rFont val="Tahoma"/>
            <family val="0"/>
          </rPr>
          <t>i17
bafoussam-foumban</t>
        </r>
        <r>
          <rPr>
            <sz val="8"/>
            <rFont val="Tahoma"/>
            <family val="0"/>
          </rPr>
          <t xml:space="preserve">
</t>
        </r>
      </text>
    </comment>
    <comment ref="C138" authorId="0">
      <text>
        <r>
          <rPr>
            <b/>
            <sz val="8"/>
            <rFont val="Tahoma"/>
            <family val="0"/>
          </rPr>
          <t>i17
foumban town</t>
        </r>
        <r>
          <rPr>
            <sz val="8"/>
            <rFont val="Tahoma"/>
            <family val="0"/>
          </rPr>
          <t xml:space="preserve">
</t>
        </r>
      </text>
    </comment>
    <comment ref="C139" authorId="0">
      <text>
        <r>
          <rPr>
            <b/>
            <sz val="8"/>
            <rFont val="Tahoma"/>
            <family val="0"/>
          </rPr>
          <t>i17
foumban-founte with informer( Ousmanou)</t>
        </r>
        <r>
          <rPr>
            <sz val="8"/>
            <rFont val="Tahoma"/>
            <family val="0"/>
          </rPr>
          <t xml:space="preserve">
</t>
        </r>
      </text>
    </comment>
    <comment ref="C140" authorId="0">
      <text>
        <r>
          <rPr>
            <b/>
            <sz val="8"/>
            <rFont val="Tahoma"/>
            <family val="0"/>
          </rPr>
          <t>i17
founte-foumban with Ousmanou</t>
        </r>
        <r>
          <rPr>
            <sz val="8"/>
            <rFont val="Tahoma"/>
            <family val="0"/>
          </rPr>
          <t xml:space="preserve">
</t>
        </r>
      </text>
    </comment>
    <comment ref="C141" authorId="0">
      <text>
        <r>
          <rPr>
            <b/>
            <sz val="8"/>
            <rFont val="Tahoma"/>
            <family val="0"/>
          </rPr>
          <t>i17
foumban town</t>
        </r>
        <r>
          <rPr>
            <sz val="8"/>
            <rFont val="Tahoma"/>
            <family val="0"/>
          </rPr>
          <t xml:space="preserve">
</t>
        </r>
      </text>
    </comment>
    <comment ref="C142" authorId="0">
      <text>
        <r>
          <rPr>
            <b/>
            <sz val="8"/>
            <rFont val="Tahoma"/>
            <family val="0"/>
          </rPr>
          <t>i17
hired motor-bike to move with informer(Isoufa) for ivory in quatier for 3hours</t>
        </r>
        <r>
          <rPr>
            <sz val="8"/>
            <rFont val="Tahoma"/>
            <family val="0"/>
          </rPr>
          <t xml:space="preserve">
</t>
        </r>
      </text>
    </comment>
    <comment ref="C143" authorId="0">
      <text>
        <r>
          <rPr>
            <b/>
            <sz val="8"/>
            <rFont val="Tahoma"/>
            <family val="0"/>
          </rPr>
          <t>i17
foumban-foumbot with Ali(informer)</t>
        </r>
        <r>
          <rPr>
            <sz val="8"/>
            <rFont val="Tahoma"/>
            <family val="0"/>
          </rPr>
          <t xml:space="preserve">
</t>
        </r>
      </text>
    </comment>
    <comment ref="C144" authorId="0">
      <text>
        <r>
          <rPr>
            <b/>
            <sz val="8"/>
            <rFont val="Tahoma"/>
            <family val="0"/>
          </rPr>
          <t>i17
hired motor-bike for Kumbakop village with Ali(informer) for 2 pieces of ivory</t>
        </r>
        <r>
          <rPr>
            <sz val="8"/>
            <rFont val="Tahoma"/>
            <family val="0"/>
          </rPr>
          <t xml:space="preserve">
</t>
        </r>
      </text>
    </comment>
    <comment ref="C145" authorId="0">
      <text>
        <r>
          <rPr>
            <b/>
            <sz val="8"/>
            <rFont val="Tahoma"/>
            <family val="0"/>
          </rPr>
          <t>i17
moving from Kumbakop village to Foumbot by motor-bike with Ali(informer)</t>
        </r>
        <r>
          <rPr>
            <sz val="8"/>
            <rFont val="Tahoma"/>
            <family val="0"/>
          </rPr>
          <t xml:space="preserve">
</t>
        </r>
      </text>
    </comment>
    <comment ref="C146" authorId="0">
      <text>
        <r>
          <rPr>
            <b/>
            <sz val="8"/>
            <rFont val="Tahoma"/>
            <family val="0"/>
          </rPr>
          <t>i17
foumban town</t>
        </r>
        <r>
          <rPr>
            <sz val="8"/>
            <rFont val="Tahoma"/>
            <family val="0"/>
          </rPr>
          <t xml:space="preserve">
</t>
        </r>
      </text>
    </comment>
    <comment ref="C147" authorId="0">
      <text>
        <r>
          <rPr>
            <b/>
            <sz val="8"/>
            <rFont val="Tahoma"/>
            <family val="0"/>
          </rPr>
          <t>i17
meeting with Julius x2, meeting dealer(daouda) x 2</t>
        </r>
        <r>
          <rPr>
            <sz val="8"/>
            <rFont val="Tahoma"/>
            <family val="0"/>
          </rPr>
          <t xml:space="preserve">
</t>
        </r>
      </text>
    </comment>
    <comment ref="C148" authorId="0">
      <text>
        <r>
          <rPr>
            <b/>
            <sz val="8"/>
            <rFont val="Tahoma"/>
            <family val="0"/>
          </rPr>
          <t>i17
hired motor-bike after operation out of foumban town through bush road</t>
        </r>
        <r>
          <rPr>
            <sz val="8"/>
            <rFont val="Tahoma"/>
            <family val="0"/>
          </rPr>
          <t xml:space="preserve">
</t>
        </r>
      </text>
    </comment>
    <comment ref="C149" authorId="0">
      <text>
        <r>
          <rPr>
            <b/>
            <sz val="8"/>
            <rFont val="Tahoma"/>
            <family val="0"/>
          </rPr>
          <t>i17
depot foumban-foumbot after operation</t>
        </r>
        <r>
          <rPr>
            <sz val="8"/>
            <rFont val="Tahoma"/>
            <family val="0"/>
          </rPr>
          <t xml:space="preserve">
</t>
        </r>
      </text>
    </comment>
    <comment ref="C150" authorId="0">
      <text>
        <r>
          <rPr>
            <b/>
            <sz val="8"/>
            <rFont val="Tahoma"/>
            <family val="0"/>
          </rPr>
          <t>i17
depot foumbot-bafoussam after operation</t>
        </r>
        <r>
          <rPr>
            <sz val="8"/>
            <rFont val="Tahoma"/>
            <family val="0"/>
          </rPr>
          <t xml:space="preserve">
</t>
        </r>
      </text>
    </comment>
    <comment ref="C151" authorId="0">
      <text>
        <r>
          <rPr>
            <b/>
            <sz val="8"/>
            <rFont val="Tahoma"/>
            <family val="0"/>
          </rPr>
          <t>i17
Bafoussam town</t>
        </r>
        <r>
          <rPr>
            <sz val="8"/>
            <rFont val="Tahoma"/>
            <family val="0"/>
          </rPr>
          <t xml:space="preserve">
</t>
        </r>
      </text>
    </comment>
    <comment ref="C152" authorId="0">
      <text>
        <r>
          <rPr>
            <b/>
            <sz val="8"/>
            <rFont val="Tahoma"/>
            <family val="0"/>
          </rPr>
          <t>i17
yaounde town</t>
        </r>
        <r>
          <rPr>
            <sz val="8"/>
            <rFont val="Tahoma"/>
            <family val="0"/>
          </rPr>
          <t xml:space="preserve">
</t>
        </r>
      </text>
    </comment>
    <comment ref="C167" authorId="0">
      <text>
        <r>
          <rPr>
            <b/>
            <sz val="8"/>
            <rFont val="Tahoma"/>
            <family val="0"/>
          </rPr>
          <t>i17
Ousmanou + Isoufa</t>
        </r>
        <r>
          <rPr>
            <sz val="8"/>
            <rFont val="Tahoma"/>
            <family val="0"/>
          </rPr>
          <t xml:space="preserve">
</t>
        </r>
      </text>
    </comment>
    <comment ref="C168" authorId="0">
      <text>
        <r>
          <rPr>
            <b/>
            <sz val="8"/>
            <rFont val="Tahoma"/>
            <family val="0"/>
          </rPr>
          <t>i17
Ali</t>
        </r>
        <r>
          <rPr>
            <sz val="8"/>
            <rFont val="Tahoma"/>
            <family val="0"/>
          </rPr>
          <t xml:space="preserve">
</t>
        </r>
      </text>
    </comment>
    <comment ref="C184" authorId="0">
      <text>
        <r>
          <rPr>
            <b/>
            <sz val="8"/>
            <rFont val="Tahoma"/>
            <family val="0"/>
          </rPr>
          <t>i21:</t>
        </r>
        <r>
          <rPr>
            <sz val="8"/>
            <rFont val="Tahoma"/>
            <family val="0"/>
          </rPr>
          <t xml:space="preserve">
with lynn</t>
        </r>
      </text>
    </comment>
    <comment ref="C189" authorId="0">
      <text>
        <r>
          <rPr>
            <b/>
            <sz val="8"/>
            <rFont val="Tahoma"/>
            <family val="0"/>
          </rPr>
          <t>I21:</t>
        </r>
        <r>
          <rPr>
            <sz val="8"/>
            <rFont val="Tahoma"/>
            <family val="0"/>
          </rPr>
          <t xml:space="preserve">
D`LA AIRPORT AND CENTRAL VOYAGE</t>
        </r>
      </text>
    </comment>
    <comment ref="C190" authorId="0">
      <text>
        <r>
          <rPr>
            <sz val="8"/>
            <rFont val="Tahoma"/>
            <family val="0"/>
          </rPr>
          <t xml:space="preserve">I21:
transport from park to mvan,airport d`la,and  special taxi to Bastose and then to park national.
</t>
        </r>
      </text>
    </comment>
    <comment ref="C223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call box to ofir, eunice, coni etc, when my phone fell in water</t>
        </r>
      </text>
    </comment>
    <comment ref="C225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transferred credit</t>
        </r>
      </text>
    </comment>
    <comment ref="C229" authorId="0">
      <text>
        <r>
          <rPr>
            <b/>
            <sz val="8"/>
            <rFont val="Tahoma"/>
            <family val="0"/>
          </rPr>
          <t>i17:</t>
        </r>
        <r>
          <rPr>
            <sz val="8"/>
            <rFont val="Tahoma"/>
            <family val="0"/>
          </rPr>
          <t xml:space="preserve">
call box</t>
        </r>
      </text>
    </comment>
    <comment ref="C231" authorId="0">
      <text>
        <r>
          <rPr>
            <b/>
            <sz val="8"/>
            <rFont val="Tahoma"/>
            <family val="0"/>
          </rPr>
          <t>i17:</t>
        </r>
        <r>
          <rPr>
            <sz val="8"/>
            <rFont val="Tahoma"/>
            <family val="0"/>
          </rPr>
          <t xml:space="preserve">
call box</t>
        </r>
      </text>
    </comment>
    <comment ref="C232" authorId="0">
      <text>
        <r>
          <rPr>
            <b/>
            <sz val="8"/>
            <rFont val="Tahoma"/>
            <family val="0"/>
          </rPr>
          <t>i17:</t>
        </r>
        <r>
          <rPr>
            <sz val="8"/>
            <rFont val="Tahoma"/>
            <family val="0"/>
          </rPr>
          <t xml:space="preserve">
call box-ofir,i5 and SGBC Bank</t>
        </r>
      </text>
    </comment>
    <comment ref="C247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withen d`la with conelius</t>
        </r>
      </text>
    </comment>
    <comment ref="C248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with conelius</t>
        </r>
      </text>
    </comment>
    <comment ref="C257" authorId="0">
      <text>
        <r>
          <rPr>
            <b/>
            <sz val="8"/>
            <rFont val="Tahoma"/>
            <family val="0"/>
          </rPr>
          <t>i17:</t>
        </r>
        <r>
          <rPr>
            <sz val="8"/>
            <rFont val="Tahoma"/>
            <family val="0"/>
          </rPr>
          <t xml:space="preserve">
d`la and y`de</t>
        </r>
      </text>
    </comment>
    <comment ref="C289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to informer cyprine of MAERSK SEALAND</t>
        </r>
      </text>
    </comment>
    <comment ref="C290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to informer cyprine of MAERSK SEALAND</t>
        </r>
      </text>
    </comment>
    <comment ref="C294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informer Romain of MAERSK</t>
        </r>
      </text>
    </comment>
    <comment ref="C70" authorId="1">
      <text>
        <r>
          <rPr>
            <b/>
            <sz val="8"/>
            <rFont val="Tahoma"/>
            <family val="0"/>
          </rPr>
          <t>emeline: advance for limson's  phone</t>
        </r>
        <r>
          <rPr>
            <sz val="8"/>
            <rFont val="Tahoma"/>
            <family val="0"/>
          </rPr>
          <t xml:space="preserve">
</t>
        </r>
      </text>
    </comment>
    <comment ref="C71" authorId="1">
      <text>
        <r>
          <rPr>
            <sz val="8"/>
            <rFont val="Tahoma"/>
            <family val="0"/>
          </rPr>
          <t xml:space="preserve">emeline: payment for limson's phone
</t>
        </r>
      </text>
    </comment>
    <comment ref="C311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follow up of hongkong seizure and laga missions</t>
        </r>
      </text>
    </comment>
    <comment ref="C312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follow up of hongkong seizure</t>
        </r>
      </text>
    </comment>
    <comment ref="C313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follow up of hongkong seizure</t>
        </r>
      </text>
    </comment>
    <comment ref="C314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follow up of hongkong seizure and laga missions</t>
        </r>
      </text>
    </comment>
    <comment ref="C334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from an owner of a chinese restaurant</t>
        </r>
      </text>
    </comment>
    <comment ref="C387" authorId="0">
      <text>
        <r>
          <rPr>
            <b/>
            <sz val="8"/>
            <rFont val="Tahoma"/>
            <family val="0"/>
          </rPr>
          <t>i17:</t>
        </r>
        <r>
          <rPr>
            <sz val="8"/>
            <rFont val="Tahoma"/>
            <family val="0"/>
          </rPr>
          <t xml:space="preserve">
call box by informer Ndingi</t>
        </r>
      </text>
    </comment>
    <comment ref="C401" authorId="0">
      <text>
        <r>
          <rPr>
            <b/>
            <sz val="8"/>
            <rFont val="Tahoma"/>
            <family val="0"/>
          </rPr>
          <t>i17:</t>
        </r>
        <r>
          <rPr>
            <sz val="8"/>
            <rFont val="Tahoma"/>
            <family val="0"/>
          </rPr>
          <t xml:space="preserve">
with infomer john</t>
        </r>
      </text>
    </comment>
    <comment ref="C415" authorId="0">
      <text>
        <r>
          <rPr>
            <b/>
            <sz val="8"/>
            <rFont val="Tahoma"/>
            <family val="0"/>
          </rPr>
          <t>i17:</t>
        </r>
        <r>
          <rPr>
            <sz val="8"/>
            <rFont val="Tahoma"/>
            <family val="0"/>
          </rPr>
          <t xml:space="preserve">
john</t>
        </r>
      </text>
    </comment>
    <comment ref="C439" authorId="0">
      <text>
        <r>
          <rPr>
            <b/>
            <sz val="8"/>
            <rFont val="Tahoma"/>
            <family val="0"/>
          </rPr>
          <t>temgoua:</t>
        </r>
        <r>
          <rPr>
            <sz val="8"/>
            <rFont val="Tahoma"/>
            <family val="0"/>
          </rPr>
          <t xml:space="preserve">
mamfe-kembong to identify house of `starman`</t>
        </r>
      </text>
    </comment>
    <comment ref="C440" authorId="0">
      <text>
        <r>
          <rPr>
            <b/>
            <sz val="8"/>
            <rFont val="Tahoma"/>
            <family val="0"/>
          </rPr>
          <t>temgoua:</t>
        </r>
        <r>
          <rPr>
            <sz val="8"/>
            <rFont val="Tahoma"/>
            <family val="0"/>
          </rPr>
          <t xml:space="preserve">
kembong-mamfe to identify house of `starman`</t>
        </r>
      </text>
    </comment>
    <comment ref="C468" authorId="0">
      <text>
        <r>
          <rPr>
            <sz val="8"/>
            <rFont val="Tahoma"/>
            <family val="0"/>
          </rPr>
          <t xml:space="preserve">I21:
ticket was bought a day beforebut travelling was done on the 13/5/2006.
</t>
        </r>
      </text>
    </comment>
    <comment ref="C472" authorId="0">
      <text>
        <r>
          <rPr>
            <sz val="8"/>
            <rFont val="Tahoma"/>
            <family val="0"/>
          </rPr>
          <t>I21:
transport from parck to mvan,marienberg parck,marche du bore Edea,marienberg parck and to lodging site.</t>
        </r>
      </text>
    </comment>
    <comment ref="C473" authorId="0">
      <text>
        <r>
          <rPr>
            <sz val="8"/>
            <rFont val="Tahoma"/>
            <family val="0"/>
          </rPr>
          <t>I21:
transport to marienberg and back.no reciet offered.</t>
        </r>
      </text>
    </comment>
    <comment ref="C474" authorId="0">
      <text>
        <r>
          <rPr>
            <sz val="8"/>
            <rFont val="Tahoma"/>
            <family val="0"/>
          </rPr>
          <t>I21:
transport to marche du bore, marienberg parck,lodging site, back to marienberg parck to marienberg then to pongosongo.</t>
        </r>
      </text>
    </comment>
    <comment ref="C475" authorId="0">
      <text>
        <r>
          <rPr>
            <sz val="8"/>
            <rFont val="Tahoma"/>
            <family val="0"/>
          </rPr>
          <t>I21:
transport from pongosongo to marienberg,to jacko ,, to marche du bore ,back to marienberg parck ,and to loadging site to loadging site.</t>
        </r>
      </text>
    </comment>
    <comment ref="C476" authorId="0">
      <text>
        <r>
          <rPr>
            <sz val="8"/>
            <rFont val="Tahoma"/>
            <family val="0"/>
          </rPr>
          <t xml:space="preserve">I21:
transport from loadging site to marche du bore, ,tojako voayage ,to valley andfinally to parck national.
</t>
        </r>
      </text>
    </comment>
    <comment ref="C513" authorId="0">
      <text>
        <r>
          <rPr>
            <sz val="8"/>
            <rFont val="Tahoma"/>
            <family val="0"/>
          </rPr>
          <t>I21:
transport to driver named Pascal who is also an  informer with on reciet issud.</t>
        </r>
      </text>
    </comment>
    <comment ref="C515" authorId="0">
      <text>
        <r>
          <rPr>
            <sz val="8"/>
            <rFont val="Tahoma"/>
            <family val="0"/>
          </rPr>
          <t>I21:
transport to marche du bore ,express union, to jako  and from mvan to park national.</t>
        </r>
      </text>
    </comment>
    <comment ref="C547" authorId="0">
      <text>
        <r>
          <rPr>
            <sz val="8"/>
            <rFont val="Tahoma"/>
            <family val="0"/>
          </rPr>
          <t>I21:
no reciet was issued.</t>
        </r>
      </text>
    </comment>
    <comment ref="C583" authorId="0">
      <text>
        <r>
          <rPr>
            <b/>
            <sz val="8"/>
            <rFont val="Tahoma"/>
            <family val="0"/>
          </rPr>
          <t>i17:</t>
        </r>
        <r>
          <rPr>
            <sz val="8"/>
            <rFont val="Tahoma"/>
            <family val="0"/>
          </rPr>
          <t xml:space="preserve">
for informer</t>
        </r>
      </text>
    </comment>
    <comment ref="C592" authorId="0">
      <text>
        <r>
          <rPr>
            <b/>
            <sz val="8"/>
            <rFont val="Tahoma"/>
            <family val="0"/>
          </rPr>
          <t>i17:</t>
        </r>
        <r>
          <rPr>
            <sz val="8"/>
            <rFont val="Tahoma"/>
            <family val="0"/>
          </rPr>
          <t xml:space="preserve">
y`de,b`da with informer</t>
        </r>
      </text>
    </comment>
    <comment ref="C594" authorId="0">
      <text>
        <r>
          <rPr>
            <b/>
            <sz val="8"/>
            <rFont val="Tahoma"/>
            <family val="0"/>
          </rPr>
          <t>i17:</t>
        </r>
        <r>
          <rPr>
            <sz val="8"/>
            <rFont val="Tahoma"/>
            <family val="0"/>
          </rPr>
          <t xml:space="preserve">
to fundong with informer</t>
        </r>
      </text>
    </comment>
    <comment ref="C595" authorId="0">
      <text>
        <r>
          <rPr>
            <b/>
            <sz val="8"/>
            <rFont val="Tahoma"/>
            <family val="0"/>
          </rPr>
          <t>i17:</t>
        </r>
        <r>
          <rPr>
            <sz val="8"/>
            <rFont val="Tahoma"/>
            <family val="0"/>
          </rPr>
          <t xml:space="preserve">
from fundong to b`da with informer</t>
        </r>
      </text>
    </comment>
    <comment ref="C607" authorId="0">
      <text>
        <r>
          <rPr>
            <b/>
            <sz val="8"/>
            <rFont val="Tahoma"/>
            <family val="0"/>
          </rPr>
          <t>i17:</t>
        </r>
        <r>
          <rPr>
            <sz val="8"/>
            <rFont val="Tahoma"/>
            <family val="0"/>
          </rPr>
          <t xml:space="preserve">
john</t>
        </r>
      </text>
    </comment>
    <comment ref="C609" authorId="0">
      <text>
        <r>
          <rPr>
            <b/>
            <sz val="8"/>
            <rFont val="Tahoma"/>
            <family val="0"/>
          </rPr>
          <t>i17:</t>
        </r>
        <r>
          <rPr>
            <sz val="8"/>
            <rFont val="Tahoma"/>
            <family val="0"/>
          </rPr>
          <t xml:space="preserve">
keneth</t>
        </r>
      </text>
    </comment>
    <comment ref="C680" authorId="0">
      <text>
        <r>
          <rPr>
            <b/>
            <sz val="8"/>
            <rFont val="Tahoma"/>
            <family val="0"/>
          </rPr>
          <t>i17:</t>
        </r>
        <r>
          <rPr>
            <sz val="8"/>
            <rFont val="Tahoma"/>
            <family val="0"/>
          </rPr>
          <t xml:space="preserve">
no receipt issued</t>
        </r>
      </text>
    </comment>
    <comment ref="C682" authorId="0">
      <text>
        <r>
          <rPr>
            <b/>
            <sz val="8"/>
            <rFont val="Tahoma"/>
            <family val="0"/>
          </rPr>
          <t>i17
no receipt</t>
        </r>
        <r>
          <rPr>
            <sz val="8"/>
            <rFont val="Tahoma"/>
            <family val="0"/>
          </rPr>
          <t xml:space="preserve">
</t>
        </r>
      </text>
    </comment>
    <comment ref="C683" authorId="0">
      <text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C690" authorId="0">
      <text>
        <r>
          <rPr>
            <b/>
            <sz val="8"/>
            <rFont val="Tahoma"/>
            <family val="0"/>
          </rPr>
          <t>i17:</t>
        </r>
        <r>
          <rPr>
            <sz val="8"/>
            <rFont val="Tahoma"/>
            <family val="0"/>
          </rPr>
          <t xml:space="preserve">
Djoum-awebe by motor bike</t>
        </r>
      </text>
    </comment>
    <comment ref="C691" authorId="0">
      <text>
        <r>
          <rPr>
            <b/>
            <sz val="8"/>
            <rFont val="Tahoma"/>
            <family val="0"/>
          </rPr>
          <t>i17:</t>
        </r>
        <r>
          <rPr>
            <sz val="8"/>
            <rFont val="Tahoma"/>
            <family val="0"/>
          </rPr>
          <t xml:space="preserve">
awebe-djoum by motor bike</t>
        </r>
      </text>
    </comment>
    <comment ref="C696" authorId="0">
      <text>
        <r>
          <rPr>
            <b/>
            <sz val="8"/>
            <rFont val="Tahoma"/>
            <family val="0"/>
          </rPr>
          <t>i17
office transport</t>
        </r>
        <r>
          <rPr>
            <sz val="8"/>
            <rFont val="Tahoma"/>
            <family val="0"/>
          </rPr>
          <t xml:space="preserve">
</t>
        </r>
      </text>
    </comment>
    <comment ref="C723" authorId="0">
      <text>
        <r>
          <rPr>
            <b/>
            <sz val="8"/>
            <rFont val="Tahoma"/>
            <family val="0"/>
          </rPr>
          <t>i17:</t>
        </r>
        <r>
          <rPr>
            <sz val="8"/>
            <rFont val="Tahoma"/>
            <family val="0"/>
          </rPr>
          <t xml:space="preserve">
Gideon</t>
        </r>
      </text>
    </comment>
    <comment ref="C724" authorId="0">
      <text>
        <r>
          <rPr>
            <b/>
            <sz val="8"/>
            <rFont val="Tahoma"/>
            <family val="0"/>
          </rPr>
          <t>i17:</t>
        </r>
        <r>
          <rPr>
            <sz val="8"/>
            <rFont val="Tahoma"/>
            <family val="0"/>
          </rPr>
          <t xml:space="preserve">
some</t>
        </r>
      </text>
    </comment>
    <comment ref="C722" authorId="0">
      <text>
        <r>
          <rPr>
            <b/>
            <sz val="8"/>
            <rFont val="Tahoma"/>
            <family val="0"/>
          </rPr>
          <t>Ali:</t>
        </r>
        <r>
          <rPr>
            <sz val="8"/>
            <rFont val="Tahoma"/>
            <family val="0"/>
          </rPr>
          <t xml:space="preserve">
</t>
        </r>
      </text>
    </comment>
    <comment ref="C752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special taxi to nsimalen airport to check on flight for garoua</t>
        </r>
      </text>
    </comment>
    <comment ref="C753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special taxi from nsimalen back to office</t>
        </r>
      </text>
    </comment>
    <comment ref="C758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1500 withen garoua and 3000 special taxi from nsimalen to house</t>
        </r>
      </text>
    </comment>
    <comment ref="C776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Henry</t>
        </r>
      </text>
    </comment>
    <comment ref="C800" authorId="0">
      <text>
        <r>
          <rPr>
            <b/>
            <sz val="8"/>
            <rFont val="Tahoma"/>
            <family val="0"/>
          </rPr>
          <t>i17
to pa somo(informer)  and Gideon(informer) at Djoum</t>
        </r>
        <r>
          <rPr>
            <sz val="8"/>
            <rFont val="Tahoma"/>
            <family val="0"/>
          </rPr>
          <t xml:space="preserve">
</t>
        </r>
      </text>
    </comment>
    <comment ref="C801" authorId="0">
      <text>
        <r>
          <rPr>
            <b/>
            <sz val="8"/>
            <rFont val="Tahoma"/>
            <family val="0"/>
          </rPr>
          <t xml:space="preserve">i17
calling on a phone boot by informer(Sonfack pierre) on lion skin at Youkaduma and douala town. Also transfer credit to him from call box to use </t>
        </r>
        <r>
          <rPr>
            <sz val="8"/>
            <rFont val="Tahoma"/>
            <family val="0"/>
          </rPr>
          <t xml:space="preserve">
</t>
        </r>
      </text>
    </comment>
    <comment ref="C813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25000 special motorcycle before and during operation, 1300 for the rest local transport for the day</t>
        </r>
      </text>
    </comment>
    <comment ref="C815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with informer hans</t>
        </r>
      </text>
    </comment>
    <comment ref="C818" authorId="0">
      <text>
        <r>
          <rPr>
            <b/>
            <sz val="8"/>
            <rFont val="Tahoma"/>
            <family val="0"/>
          </rPr>
          <t>i17
yde town</t>
        </r>
        <r>
          <rPr>
            <sz val="8"/>
            <rFont val="Tahoma"/>
            <family val="0"/>
          </rPr>
          <t xml:space="preserve">
</t>
        </r>
      </text>
    </comment>
    <comment ref="C819" authorId="0">
      <text>
        <r>
          <rPr>
            <b/>
            <sz val="8"/>
            <rFont val="Tahoma"/>
            <family val="0"/>
          </rPr>
          <t>i17
Douala town for bonaberi, Nkolulung, sea port</t>
        </r>
        <r>
          <rPr>
            <sz val="8"/>
            <rFont val="Tahoma"/>
            <family val="0"/>
          </rPr>
          <t xml:space="preserve">
</t>
        </r>
      </text>
    </comment>
    <comment ref="C820" authorId="0">
      <text>
        <r>
          <rPr>
            <b/>
            <sz val="8"/>
            <rFont val="Tahoma"/>
            <family val="0"/>
          </rPr>
          <t>i17
Douala town</t>
        </r>
        <r>
          <rPr>
            <sz val="8"/>
            <rFont val="Tahoma"/>
            <family val="0"/>
          </rPr>
          <t xml:space="preserve">
</t>
        </r>
      </text>
    </comment>
    <comment ref="C821" authorId="0">
      <text>
        <r>
          <rPr>
            <b/>
            <sz val="8"/>
            <rFont val="Tahoma"/>
            <family val="0"/>
          </rPr>
          <t>i17
Douala town</t>
        </r>
        <r>
          <rPr>
            <sz val="8"/>
            <rFont val="Tahoma"/>
            <family val="0"/>
          </rPr>
          <t xml:space="preserve">
</t>
        </r>
      </text>
    </comment>
    <comment ref="C822" authorId="0">
      <text>
        <r>
          <rPr>
            <b/>
            <sz val="8"/>
            <rFont val="Tahoma"/>
            <family val="0"/>
          </rPr>
          <t>i17
douala-Edea by private car</t>
        </r>
        <r>
          <rPr>
            <sz val="8"/>
            <rFont val="Tahoma"/>
            <family val="0"/>
          </rPr>
          <t xml:space="preserve">
</t>
        </r>
      </text>
    </comment>
    <comment ref="C823" authorId="0">
      <text>
        <r>
          <rPr>
            <b/>
            <sz val="8"/>
            <rFont val="Tahoma"/>
            <family val="0"/>
          </rPr>
          <t>i17
Edea- Kribi by private car</t>
        </r>
        <r>
          <rPr>
            <sz val="8"/>
            <rFont val="Tahoma"/>
            <family val="0"/>
          </rPr>
          <t xml:space="preserve">
</t>
        </r>
      </text>
    </comment>
    <comment ref="C824" authorId="0">
      <text>
        <r>
          <rPr>
            <b/>
            <sz val="8"/>
            <rFont val="Tahoma"/>
            <family val="0"/>
          </rPr>
          <t>i17
douala town</t>
        </r>
        <r>
          <rPr>
            <sz val="8"/>
            <rFont val="Tahoma"/>
            <family val="0"/>
          </rPr>
          <t xml:space="preserve">
</t>
        </r>
      </text>
    </comment>
    <comment ref="C853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hans</t>
        </r>
      </text>
    </comment>
    <comment ref="C854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john suh</t>
        </r>
      </text>
    </comment>
    <comment ref="C867" authorId="0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in bastos to inform about chinese</t>
        </r>
      </text>
    </comment>
    <comment ref="C874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to investigate  chinese in Bastos</t>
        </r>
      </text>
    </comment>
    <comment ref="C875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Tenfu julius in y`de</t>
        </r>
      </text>
    </comment>
    <comment ref="C876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to investigate at the Y`de airport and chinese in Bastos</t>
        </r>
      </text>
    </comment>
    <comment ref="C890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daniel</t>
        </r>
      </text>
    </comment>
    <comment ref="C402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for informer John in Bamenda to go check ivory</t>
        </r>
      </text>
    </comment>
    <comment ref="C894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for bertoua mission</t>
        </r>
      </text>
    </comment>
    <comment ref="C921" authorId="0">
      <text>
        <r>
          <rPr>
            <b/>
            <sz val="8"/>
            <rFont val="Tahoma"/>
            <family val="0"/>
          </rPr>
          <t>i17
Edea + Kribi towns</t>
        </r>
        <r>
          <rPr>
            <sz val="8"/>
            <rFont val="Tahoma"/>
            <family val="0"/>
          </rPr>
          <t xml:space="preserve">
</t>
        </r>
      </text>
    </comment>
    <comment ref="C922" authorId="0">
      <text>
        <r>
          <rPr>
            <b/>
            <sz val="8"/>
            <rFont val="Tahoma"/>
            <family val="0"/>
          </rPr>
          <t>i17
Hired motor-bike to move with Adou(informer) for ivory at a shop towards Hevecam road ( 5 hours mission)</t>
        </r>
        <r>
          <rPr>
            <sz val="8"/>
            <rFont val="Tahoma"/>
            <family val="0"/>
          </rPr>
          <t xml:space="preserve">
</t>
        </r>
      </text>
    </comment>
    <comment ref="C923" authorId="0">
      <text>
        <r>
          <rPr>
            <b/>
            <sz val="8"/>
            <rFont val="Tahoma"/>
            <family val="0"/>
          </rPr>
          <t>i17
Investigation on marine tortoises with informer( Adou)</t>
        </r>
        <r>
          <rPr>
            <sz val="8"/>
            <rFont val="Tahoma"/>
            <family val="0"/>
          </rPr>
          <t xml:space="preserve">
</t>
        </r>
      </text>
    </comment>
    <comment ref="C924" authorId="0">
      <text>
        <r>
          <rPr>
            <b/>
            <sz val="8"/>
            <rFont val="Tahoma"/>
            <family val="0"/>
          </rPr>
          <t>i17
Kribi + yaounde towns</t>
        </r>
        <r>
          <rPr>
            <sz val="8"/>
            <rFont val="Tahoma"/>
            <family val="0"/>
          </rPr>
          <t xml:space="preserve">
</t>
        </r>
      </text>
    </comment>
    <comment ref="C934" authorId="0">
      <text>
        <r>
          <rPr>
            <b/>
            <sz val="8"/>
            <rFont val="Tahoma"/>
            <family val="0"/>
          </rPr>
          <t>i17
dealer(Man) and his friend, together with Adou</t>
        </r>
        <r>
          <rPr>
            <sz val="8"/>
            <rFont val="Tahoma"/>
            <family val="0"/>
          </rPr>
          <t xml:space="preserve">
</t>
        </r>
      </text>
    </comment>
    <comment ref="C967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follow up of hongkong seizure and foumban</t>
        </r>
      </text>
    </comment>
    <comment ref="C975" authorId="0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</t>
        </r>
      </text>
    </comment>
    <comment ref="C976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hired car to follow up operation in foumban</t>
        </r>
      </text>
    </comment>
    <comment ref="C977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hired car to go and verify detention of culprit</t>
        </r>
      </text>
    </comment>
    <comment ref="C987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provincia chief of wildlife</t>
        </r>
      </text>
    </comment>
    <comment ref="C1019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to and fro bakoka village with informant</t>
        </r>
      </text>
    </comment>
    <comment ref="C1020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with 2 undercovers</t>
        </r>
      </text>
    </comment>
    <comment ref="C1021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with 2 undercovers</t>
        </r>
      </text>
    </comment>
    <comment ref="C1022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to and fro bakoka village with informant</t>
        </r>
      </text>
    </comment>
    <comment ref="C1023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with 2 undercovers</t>
        </r>
      </text>
    </comment>
    <comment ref="C1024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hired taxi for operation</t>
        </r>
      </text>
    </comment>
    <comment ref="C1063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follow up of hongkong seizure </t>
        </r>
      </text>
    </comment>
    <comment ref="C1069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for operation in d`la and Y`de</t>
        </r>
      </text>
    </comment>
    <comment ref="C1075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no receipt issued</t>
        </r>
      </text>
    </comment>
    <comment ref="C1089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customs</t>
        </r>
      </text>
    </comment>
    <comment ref="C1093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customs</t>
        </r>
      </text>
    </comment>
    <comment ref="C1094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plice</t>
        </r>
      </text>
    </comment>
    <comment ref="C1102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huissier Tientcheu for work done on ivory in d`la</t>
        </r>
      </text>
    </comment>
    <comment ref="C1083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hired 2 taxi for one hour each for operation in d`la</t>
        </r>
      </text>
    </comment>
    <comment ref="C870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daniel hired motor cycle to and for airport</t>
        </r>
      </text>
    </comment>
    <comment ref="C1117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used by </t>
        </r>
        <r>
          <rPr>
            <sz val="8"/>
            <color indexed="10"/>
            <rFont val="Tahoma"/>
            <family val="2"/>
          </rPr>
          <t>Alima</t>
        </r>
        <r>
          <rPr>
            <sz val="8"/>
            <rFont val="Tahoma"/>
            <family val="0"/>
          </rPr>
          <t xml:space="preserve"> Nga for ivory casec I D`la</t>
        </r>
      </text>
    </comment>
    <comment ref="C1171" authorId="0">
      <text>
        <r>
          <rPr>
            <b/>
            <sz val="8"/>
            <rFont val="Tahoma"/>
            <family val="0"/>
          </rPr>
          <t>marius:</t>
        </r>
        <r>
          <rPr>
            <sz val="8"/>
            <rFont val="Tahoma"/>
            <family val="0"/>
          </rPr>
          <t xml:space="preserve">
follow-up of foumban case</t>
        </r>
      </text>
    </comment>
    <comment ref="C1176" authorId="0">
      <text>
        <r>
          <rPr>
            <b/>
            <sz val="8"/>
            <rFont val="Tahoma"/>
            <family val="0"/>
          </rPr>
          <t>marius:</t>
        </r>
        <r>
          <rPr>
            <sz val="8"/>
            <rFont val="Tahoma"/>
            <family val="0"/>
          </rPr>
          <t xml:space="preserve">
follow-up of foumban case</t>
        </r>
      </text>
    </comment>
    <comment ref="C1182" authorId="0">
      <text>
        <r>
          <rPr>
            <b/>
            <sz val="8"/>
            <rFont val="Tahoma"/>
            <family val="0"/>
          </rPr>
          <t>marius:</t>
        </r>
        <r>
          <rPr>
            <sz val="8"/>
            <rFont val="Tahoma"/>
            <family val="0"/>
          </rPr>
          <t xml:space="preserve">
follow-up of foumban case</t>
        </r>
      </text>
    </comment>
    <comment ref="C1195" authorId="0">
      <text>
        <r>
          <rPr>
            <b/>
            <sz val="8"/>
            <rFont val="Tahoma"/>
            <family val="0"/>
          </rPr>
          <t>marius:</t>
        </r>
        <r>
          <rPr>
            <sz val="8"/>
            <rFont val="Tahoma"/>
            <family val="0"/>
          </rPr>
          <t xml:space="preserve">
legal follow up of operations</t>
        </r>
      </text>
    </comment>
    <comment ref="C1205" authorId="2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call box</t>
        </r>
      </text>
    </comment>
    <comment ref="C1208" authorId="3">
      <text>
        <r>
          <rPr>
            <b/>
            <sz val="8"/>
            <rFont val="Tahoma"/>
            <family val="0"/>
          </rPr>
          <t>Marius:needed to supervise operations</t>
        </r>
        <r>
          <rPr>
            <sz val="8"/>
            <rFont val="Tahoma"/>
            <family val="0"/>
          </rPr>
          <t xml:space="preserve">
</t>
        </r>
      </text>
    </comment>
    <comment ref="C1209" authorId="3">
      <text>
        <r>
          <rPr>
            <b/>
            <sz val="8"/>
            <rFont val="Tahoma"/>
            <family val="0"/>
          </rPr>
          <t>Marius:needed to supervise operation</t>
        </r>
        <r>
          <rPr>
            <sz val="8"/>
            <rFont val="Tahoma"/>
            <family val="0"/>
          </rPr>
          <t xml:space="preserve">
</t>
        </r>
      </text>
    </comment>
    <comment ref="C1231" authorId="2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to maître kamté</t>
        </r>
      </text>
    </comment>
    <comment ref="E1256" authorId="2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offir to take a depot going back to house</t>
        </r>
      </text>
    </comment>
    <comment ref="E1260" authorId="2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in baf and bda</t>
        </r>
      </text>
    </comment>
    <comment ref="E1262" authorId="2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arrive in the nigth. Took special taxi</t>
        </r>
      </text>
    </comment>
    <comment ref="C1281" authorId="3">
      <text>
        <r>
          <rPr>
            <b/>
            <sz val="8"/>
            <rFont val="Tahoma"/>
            <family val="0"/>
          </rPr>
          <t>marius:local transport in bamenda, bafoussam and yaoundé</t>
        </r>
        <r>
          <rPr>
            <sz val="8"/>
            <rFont val="Tahoma"/>
            <family val="0"/>
          </rPr>
          <t xml:space="preserve">
</t>
        </r>
      </text>
    </comment>
    <comment ref="C1293" authorId="3">
      <text>
        <r>
          <rPr>
            <b/>
            <sz val="8"/>
            <rFont val="Tahoma"/>
            <family val="0"/>
          </rPr>
          <t>Marius: taking a taxi depot to bring books in office</t>
        </r>
      </text>
    </comment>
    <comment ref="C1303" authorId="3">
      <text>
        <r>
          <rPr>
            <b/>
            <sz val="8"/>
            <rFont val="Tahoma"/>
            <family val="0"/>
          </rPr>
          <t>Marius:transport in yaoundé and douala</t>
        </r>
        <r>
          <rPr>
            <sz val="8"/>
            <rFont val="Tahoma"/>
            <family val="0"/>
          </rPr>
          <t xml:space="preserve">
</t>
        </r>
      </text>
    </comment>
    <comment ref="C1304" authorId="3">
      <text>
        <r>
          <rPr>
            <b/>
            <sz val="8"/>
            <rFont val="Tahoma"/>
            <family val="0"/>
          </rPr>
          <t>Marius:transport in douala and yaoundé</t>
        </r>
        <r>
          <rPr>
            <sz val="8"/>
            <rFont val="Tahoma"/>
            <family val="0"/>
          </rPr>
          <t xml:space="preserve">
</t>
        </r>
      </text>
    </comment>
    <comment ref="C1343" authorId="3">
      <text>
        <r>
          <rPr>
            <b/>
            <sz val="8"/>
            <rFont val="Tahoma"/>
            <family val="0"/>
          </rPr>
          <t>Marius: Laga took care of her to protect her rights</t>
        </r>
      </text>
    </comment>
    <comment ref="C1382" authorId="3">
      <text>
        <r>
          <rPr>
            <b/>
            <sz val="8"/>
            <rFont val="Tahoma"/>
            <family val="0"/>
          </rPr>
          <t>Marius:Translation of law's text for updating the program on wildlife law</t>
        </r>
      </text>
    </comment>
    <comment ref="C1383" authorId="3">
      <text>
        <r>
          <rPr>
            <b/>
            <sz val="8"/>
            <rFont val="Tahoma"/>
            <family val="0"/>
          </rPr>
          <t>DJIKOMBE DAOUDA &amp; GOUBE INOUSSA case asking to judge to postpone the case</t>
        </r>
      </text>
    </comment>
    <comment ref="E1394" authorId="2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Mousa Amadou</t>
        </r>
      </text>
    </comment>
    <comment ref="F1394" authorId="2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not yet out</t>
        </r>
      </text>
    </comment>
    <comment ref="E1395" authorId="2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Ibrahim Alhadji</t>
        </r>
      </text>
    </comment>
    <comment ref="F1395" authorId="2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not yet out</t>
        </r>
      </text>
    </comment>
    <comment ref="C1413" authorId="3">
      <text>
        <r>
          <rPr>
            <b/>
            <sz val="8"/>
            <rFont val="Tahoma"/>
            <family val="2"/>
          </rPr>
          <t xml:space="preserve"> Marius</t>
        </r>
        <r>
          <rPr>
            <sz val="8"/>
            <rFont val="Tahoma"/>
            <family val="0"/>
          </rPr>
          <t xml:space="preserve">:taping the text traslate on paper by chamukon
</t>
        </r>
      </text>
    </comment>
    <comment ref="C1415" authorId="0">
      <text>
        <r>
          <rPr>
            <b/>
            <sz val="8"/>
            <rFont val="Tahoma"/>
            <family val="0"/>
          </rPr>
          <t>tem:</t>
        </r>
        <r>
          <rPr>
            <sz val="8"/>
            <rFont val="Tahoma"/>
            <family val="0"/>
          </rPr>
          <t xml:space="preserve">
MoU ,distributed to people</t>
        </r>
      </text>
    </comment>
    <comment ref="C1468" authorId="1">
      <text>
        <r>
          <rPr>
            <b/>
            <sz val="8"/>
            <rFont val="Tahoma"/>
            <family val="0"/>
          </rPr>
          <t xml:space="preserve">cynthia 2hrs at cyber café of correction of articles to take to news paper house </t>
        </r>
        <r>
          <rPr>
            <sz val="8"/>
            <rFont val="Tahoma"/>
            <family val="0"/>
          </rPr>
          <t xml:space="preserve">
</t>
        </r>
      </text>
    </comment>
    <comment ref="C1507" authorId="1">
      <text>
        <r>
          <rPr>
            <b/>
            <sz val="8"/>
            <rFont val="Tahoma"/>
            <family val="0"/>
          </rPr>
          <t>cynthia: to buy ink for printer</t>
        </r>
        <r>
          <rPr>
            <sz val="8"/>
            <rFont val="Tahoma"/>
            <family val="0"/>
          </rPr>
          <t xml:space="preserve">
</t>
        </r>
      </text>
    </comment>
    <comment ref="C1521" authorId="1">
      <text>
        <r>
          <rPr>
            <b/>
            <sz val="8"/>
            <rFont val="Tahoma"/>
            <family val="0"/>
          </rPr>
          <t>Emeline: Distribution of illegal wildlife trade court on internet to Minister MINFOF, B.H.C, World Bank and US embassy</t>
        </r>
        <r>
          <rPr>
            <sz val="8"/>
            <rFont val="Tahoma"/>
            <family val="0"/>
          </rPr>
          <t xml:space="preserve">
</t>
        </r>
      </text>
    </comment>
    <comment ref="C1577" authorId="1">
      <text>
        <r>
          <rPr>
            <b/>
            <sz val="8"/>
            <rFont val="Tahoma"/>
            <family val="0"/>
          </rPr>
          <t>vincent:15pages of introductions on talkshow and news flashes from english to french</t>
        </r>
        <r>
          <rPr>
            <sz val="8"/>
            <rFont val="Tahoma"/>
            <family val="0"/>
          </rPr>
          <t xml:space="preserve">
</t>
        </r>
      </text>
    </comment>
    <comment ref="C1578" authorId="1">
      <text>
        <r>
          <rPr>
            <b/>
            <sz val="8"/>
            <rFont val="Tahoma"/>
            <family val="0"/>
          </rPr>
          <t>vincent:transfer of interviews from audio cassettes to reel-reel tape and editing tape</t>
        </r>
        <r>
          <rPr>
            <sz val="8"/>
            <rFont val="Tahoma"/>
            <family val="0"/>
          </rPr>
          <t xml:space="preserve">
</t>
        </r>
      </text>
    </comment>
    <comment ref="C1582" authorId="1">
      <text>
        <r>
          <rPr>
            <b/>
            <sz val="8"/>
            <rFont val="Tahoma"/>
            <family val="0"/>
          </rPr>
          <t>vincent: transfer of interview from cassette to reel to reel tape and recording of radio talkshows, flashes</t>
        </r>
        <r>
          <rPr>
            <sz val="8"/>
            <rFont val="Tahoma"/>
            <family val="0"/>
          </rPr>
          <t xml:space="preserve">
</t>
        </r>
      </text>
    </comment>
    <comment ref="C1588" authorId="1">
      <text>
        <r>
          <rPr>
            <b/>
            <sz val="8"/>
            <rFont val="Tahoma"/>
            <family val="0"/>
          </rPr>
          <t>vincent:press release on ape-related disease outbreak</t>
        </r>
        <r>
          <rPr>
            <sz val="8"/>
            <rFont val="Tahoma"/>
            <family val="0"/>
          </rPr>
          <t xml:space="preserve">
</t>
        </r>
      </text>
    </comment>
    <comment ref="C1590" authorId="1">
      <text>
        <r>
          <rPr>
            <b/>
            <sz val="8"/>
            <rFont val="Tahoma"/>
            <family val="0"/>
          </rPr>
          <t>vincent: 10pages of write up on foumban elephant dealer and press release for the translator</t>
        </r>
        <r>
          <rPr>
            <sz val="8"/>
            <rFont val="Tahoma"/>
            <family val="0"/>
          </rPr>
          <t xml:space="preserve">
</t>
        </r>
      </text>
    </comment>
    <comment ref="C1595" authorId="1">
      <text>
        <r>
          <rPr>
            <b/>
            <sz val="8"/>
            <rFont val="Tahoma"/>
            <family val="0"/>
          </rPr>
          <t>vincent: cyber work and printing of press release on elephant tusk dealer</t>
        </r>
        <r>
          <rPr>
            <sz val="8"/>
            <rFont val="Tahoma"/>
            <family val="0"/>
          </rPr>
          <t xml:space="preserve">
</t>
        </r>
      </text>
    </comment>
    <comment ref="C1598" authorId="1">
      <text>
        <r>
          <rPr>
            <b/>
            <sz val="8"/>
            <rFont val="Tahoma"/>
            <family val="0"/>
          </rPr>
          <t>vincent: press release for media house on ivory dealer arrest on chinese ship</t>
        </r>
        <r>
          <rPr>
            <sz val="8"/>
            <rFont val="Tahoma"/>
            <family val="0"/>
          </rPr>
          <t xml:space="preserve">
</t>
        </r>
      </text>
    </comment>
    <comment ref="C1599" authorId="1">
      <text>
        <r>
          <rPr>
            <b/>
            <sz val="8"/>
            <rFont val="Tahoma"/>
            <family val="0"/>
          </rPr>
          <t>cynthia: two letters to the minister</t>
        </r>
        <r>
          <rPr>
            <sz val="8"/>
            <rFont val="Tahoma"/>
            <family val="0"/>
          </rPr>
          <t xml:space="preserve">
</t>
        </r>
      </text>
    </comment>
    <comment ref="C1609" authorId="1">
      <text>
        <r>
          <rPr>
            <b/>
            <sz val="8"/>
            <rFont val="Tahoma"/>
            <family val="0"/>
          </rPr>
          <t>Emeline:X15 copies minister's speechin frence
- X15 copies fact sheet F 1&amp;2
-x14 copies minister'speech E
-X14 Copies fact sheet E 1&amp;2
-X29 copies Ofir's speech
-x29 copies Protocol D'Accord
-x14 copies English introduction
x14 copies legal registration E
-X15 copies french introduction
-x15 copies french legal registration
-x29 copies article
-x10 copies lettre to CRTV provincial stations
-x2 copies newspapers</t>
        </r>
        <r>
          <rPr>
            <sz val="8"/>
            <rFont val="Tahoma"/>
            <family val="0"/>
          </rPr>
          <t xml:space="preserve">
</t>
        </r>
      </text>
    </comment>
    <comment ref="C1611" authorId="1">
      <text>
        <r>
          <rPr>
            <b/>
            <sz val="8"/>
            <rFont val="Tahoma"/>
            <family val="0"/>
          </rPr>
          <t>Emeline:Document from Ofir to US embassy</t>
        </r>
        <r>
          <rPr>
            <sz val="8"/>
            <rFont val="Tahoma"/>
            <family val="0"/>
          </rPr>
          <t xml:space="preserve">
</t>
        </r>
      </text>
    </comment>
    <comment ref="C1615" authorId="1">
      <text>
        <r>
          <rPr>
            <b/>
            <sz val="8"/>
            <rFont val="Tahoma"/>
            <family val="0"/>
          </rPr>
          <t>Emeline: documents from Ofir on illegal trade on internet</t>
        </r>
        <r>
          <rPr>
            <sz val="8"/>
            <rFont val="Tahoma"/>
            <family val="0"/>
          </rPr>
          <t xml:space="preserve">
</t>
        </r>
      </text>
    </comment>
    <comment ref="C1616" authorId="1">
      <text>
        <r>
          <rPr>
            <b/>
            <sz val="8"/>
            <rFont val="Tahoma"/>
            <family val="0"/>
          </rPr>
          <t>Emeline: documents on illegal trade on internet for cecile</t>
        </r>
        <r>
          <rPr>
            <sz val="8"/>
            <rFont val="Tahoma"/>
            <family val="0"/>
          </rPr>
          <t xml:space="preserve">
</t>
        </r>
      </text>
    </comment>
    <comment ref="C1617" authorId="1">
      <text>
        <r>
          <rPr>
            <sz val="8"/>
            <rFont val="Tahoma"/>
            <family val="0"/>
          </rPr>
          <t xml:space="preserve">Emeline: x5 folders for the documents on illegal trade on internet for cecile
</t>
        </r>
      </text>
    </comment>
    <comment ref="C1618" authorId="1">
      <text>
        <r>
          <rPr>
            <b/>
            <sz val="8"/>
            <rFont val="Tahoma"/>
            <family val="0"/>
          </rPr>
          <t>Emeline: x10 copies of logging company magazine for Ofir</t>
        </r>
        <r>
          <rPr>
            <sz val="8"/>
            <rFont val="Tahoma"/>
            <family val="0"/>
          </rPr>
          <t xml:space="preserve">
</t>
        </r>
      </text>
    </comment>
    <comment ref="C1619" authorId="1">
      <text>
        <r>
          <rPr>
            <b/>
            <sz val="8"/>
            <rFont val="Tahoma"/>
            <family val="0"/>
          </rPr>
          <t>Emeline:x28 photocopies of illegal trade cout on the internet and x10 copies of logging company magazine</t>
        </r>
        <r>
          <rPr>
            <sz val="8"/>
            <rFont val="Tahoma"/>
            <family val="0"/>
          </rPr>
          <t xml:space="preserve">
</t>
        </r>
      </text>
    </comment>
    <comment ref="C1623" authorId="1">
      <text>
        <r>
          <rPr>
            <b/>
            <sz val="8"/>
            <rFont val="Tahoma"/>
            <family val="0"/>
          </rPr>
          <t>Emeline: x1 copy law booklet and letter to minjustice</t>
        </r>
        <r>
          <rPr>
            <sz val="8"/>
            <rFont val="Tahoma"/>
            <family val="0"/>
          </rPr>
          <t xml:space="preserve">
</t>
        </r>
      </text>
    </comment>
    <comment ref="C1625" authorId="1">
      <text>
        <r>
          <rPr>
            <sz val="8"/>
            <rFont val="Tahoma"/>
            <family val="0"/>
          </rPr>
          <t xml:space="preserve">Eeline: X4 copies minister speech E
-X4 copies Ofir's speech
-X4copies English introduction
-x4 copies legal registration
-x4 copies facts and figures 1&amp;2
-x8 copies of articles
</t>
        </r>
      </text>
    </comment>
    <comment ref="C1657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calling Galit</t>
        </r>
      </text>
    </comment>
    <comment ref="C1659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calling bil</t>
        </r>
      </text>
    </comment>
    <comment ref="C1662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to Edward in UK</t>
        </r>
      </text>
    </comment>
    <comment ref="C1664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 UK embassy</t>
        </r>
      </text>
    </comment>
    <comment ref="C1693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calling Government officals to follow-up hongkong seizure</t>
        </r>
      </text>
    </comment>
    <comment ref="C1695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follow up of hongkong seizure and foumban mission</t>
        </r>
      </text>
    </comment>
    <comment ref="C1704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ofir used my phone because of bad orange net work</t>
        </r>
      </text>
    </comment>
    <comment ref="C1714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talking to people in the field to know about operation </t>
        </r>
      </text>
    </comment>
    <comment ref="C1732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special taxi to interpole to talk about ivory seizure in hong kong </t>
        </r>
      </text>
    </comment>
    <comment ref="C1734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special taxi to and fro zoo to test equipment</t>
        </r>
      </text>
    </comment>
    <comment ref="C1775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to julius in d`la</t>
        </r>
      </text>
    </comment>
    <comment ref="C1825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receipt for BHC</t>
        </r>
      </text>
    </comment>
    <comment ref="C1826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MISSION SHEET</t>
        </r>
      </text>
    </comment>
    <comment ref="C1831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Activity sheet and legal English introduction</t>
        </r>
      </text>
    </comment>
    <comment ref="C1833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10 copies of MoU FOR OFIR TO TAKE TO D`LA</t>
        </r>
      </text>
    </comment>
    <comment ref="C1844" authorId="0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legal computer,hard disk failure</t>
        </r>
      </text>
    </comment>
    <comment ref="C1849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10.000 to marius in bafoussam</t>
        </r>
      </text>
    </comment>
    <comment ref="C1850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20.000 to sone in D`la</t>
        </r>
      </text>
    </comment>
    <comment ref="C1851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sending 50.000 advance salary to julius</t>
        </r>
      </text>
    </comment>
    <comment ref="C1852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7.000 to i21 in Edea</t>
        </r>
      </text>
    </comment>
    <comment ref="C1853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50.000 to i17 in D`la</t>
        </r>
      </text>
    </comment>
    <comment ref="C1854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30.000 to julius john  in B`foussam</t>
        </r>
      </text>
    </comment>
    <comment ref="C1855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15.000 to julius   in B`foussam</t>
        </r>
      </text>
    </comment>
    <comment ref="C1856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3.000 to i21   in Edea</t>
        </r>
      </text>
    </comment>
    <comment ref="C1857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15.000 to i5   in Garoua</t>
        </r>
      </text>
    </comment>
    <comment ref="C1858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25.000 to i17   in sangmelima</t>
        </r>
      </text>
    </comment>
    <comment ref="C1859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30.000 to i17   in sangmelima</t>
        </r>
      </text>
    </comment>
    <comment ref="C1860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95.000 to i5  in Garoua</t>
        </r>
      </text>
    </comment>
    <comment ref="C1861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111.000 to julius in d`la</t>
        </r>
      </text>
    </comment>
    <comment ref="C1862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130.000 to i17 in foumban</t>
        </r>
      </text>
    </comment>
    <comment ref="C1863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50.000 to julius in bafoussam</t>
        </r>
      </text>
    </comment>
    <comment ref="C1864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20.000 to julius in bafoussam</t>
        </r>
      </text>
    </comment>
    <comment ref="C1865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10.000 to horline in bafoussam</t>
        </r>
      </text>
    </comment>
    <comment ref="C1866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80.000 to Eunice in y`de</t>
        </r>
      </text>
    </comment>
    <comment ref="C1867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50.000 to vincent in y`de</t>
        </r>
      </text>
    </comment>
    <comment ref="C1868" authorId="0">
      <text>
        <r>
          <rPr>
            <b/>
            <sz val="8"/>
            <rFont val="Tahoma"/>
            <family val="0"/>
          </rPr>
          <t>i17:</t>
        </r>
        <r>
          <rPr>
            <sz val="8"/>
            <rFont val="Tahoma"/>
            <family val="0"/>
          </rPr>
          <t xml:space="preserve">
230.000 to Eunice</t>
        </r>
      </text>
    </comment>
    <comment ref="C1869" authorId="0">
      <text>
        <r>
          <rPr>
            <b/>
            <sz val="8"/>
            <rFont val="Tahoma"/>
            <family val="0"/>
          </rPr>
          <t>i17:</t>
        </r>
        <r>
          <rPr>
            <sz val="8"/>
            <rFont val="Tahoma"/>
            <family val="0"/>
          </rPr>
          <t xml:space="preserve">
20.000 to julius in bafoussam</t>
        </r>
      </text>
    </comment>
    <comment ref="C1887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for April and May month</t>
        </r>
      </text>
    </comment>
    <comment ref="C350" authorId="0">
      <text>
        <r>
          <rPr>
            <b/>
            <sz val="8"/>
            <rFont val="Tahoma"/>
            <family val="0"/>
          </rPr>
          <t>i25:</t>
        </r>
        <r>
          <rPr>
            <sz val="8"/>
            <rFont val="Tahoma"/>
            <family val="0"/>
          </rPr>
          <t xml:space="preserve">
call box</t>
        </r>
      </text>
    </comment>
    <comment ref="C1084" authorId="4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moving container from the quarters to the Douala port for inspection</t>
        </r>
      </text>
    </comment>
    <comment ref="C1637" authorId="1">
      <text>
        <r>
          <rPr>
            <b/>
            <sz val="8"/>
            <rFont val="Tahoma"/>
            <family val="0"/>
          </rPr>
          <t>Emeline: x4 lettres to CRTV Bertoua, Garoua,Ngoundere, Ebolowa</t>
        </r>
      </text>
    </comment>
    <comment ref="C1638" authorId="1">
      <text>
        <r>
          <rPr>
            <b/>
            <sz val="8"/>
            <rFont val="Tahoma"/>
            <family val="0"/>
          </rPr>
          <t>Emeline:x5 lettres to CRTV Bamenda, Buea, Douala, Maroua and Bafoussam</t>
        </r>
        <r>
          <rPr>
            <sz val="8"/>
            <rFont val="Tahoma"/>
            <family val="0"/>
          </rPr>
          <t xml:space="preserve">
</t>
        </r>
      </text>
    </comment>
    <comment ref="C1640" authorId="1">
      <text>
        <r>
          <rPr>
            <b/>
            <sz val="8"/>
            <rFont val="Tahoma"/>
            <family val="0"/>
          </rPr>
          <t>emeline: lettre to crtv Bafoussam</t>
        </r>
        <r>
          <rPr>
            <sz val="8"/>
            <rFont val="Tahoma"/>
            <family val="0"/>
          </rPr>
          <t xml:space="preserve">
</t>
        </r>
      </text>
    </comment>
    <comment ref="C1870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25.000 to i5 in D`la</t>
        </r>
      </text>
    </comment>
    <comment ref="C1871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5.000 to informer john  in B`da</t>
        </r>
      </text>
    </comment>
    <comment ref="C1891" authorId="0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113.000 + transfer charges  to jason sweeney for webside update</t>
        </r>
      </text>
    </comment>
  </commentList>
</comments>
</file>

<file path=xl/sharedStrings.xml><?xml version="1.0" encoding="utf-8"?>
<sst xmlns="http://schemas.openxmlformats.org/spreadsheetml/2006/main" count="6211" uniqueCount="1020">
  <si>
    <t>phone</t>
  </si>
  <si>
    <t>internet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</si>
  <si>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</si>
  <si>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</si>
  <si>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</si>
  <si>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</si>
  <si>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</si>
  <si>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</si>
  <si>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</si>
  <si>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</si>
  <si>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The Last Great Ape Organization                                                                                     LAGA</t>
  </si>
  <si>
    <t>investigations</t>
  </si>
  <si>
    <t>i5</t>
  </si>
  <si>
    <t>A-phone-10</t>
  </si>
  <si>
    <t>3/5</t>
  </si>
  <si>
    <t>communication</t>
  </si>
  <si>
    <t>A-i5-1</t>
  </si>
  <si>
    <t>2/5</t>
  </si>
  <si>
    <t>A-i5-r</t>
  </si>
  <si>
    <t>4/5</t>
  </si>
  <si>
    <t>y`de-b`da</t>
  </si>
  <si>
    <t>traveling expenses</t>
  </si>
  <si>
    <t>A-i5-2</t>
  </si>
  <si>
    <t>transport</t>
  </si>
  <si>
    <t>local transport</t>
  </si>
  <si>
    <t>3/4</t>
  </si>
  <si>
    <t>lodging</t>
  </si>
  <si>
    <t>intercity-transport</t>
  </si>
  <si>
    <t>feeding</t>
  </si>
  <si>
    <t>informer fees</t>
  </si>
  <si>
    <t>external assistance</t>
  </si>
  <si>
    <t>Mission D</t>
  </si>
  <si>
    <t>Mission A</t>
  </si>
  <si>
    <t>2-04506</t>
  </si>
  <si>
    <t>Bamenda-ivory</t>
  </si>
  <si>
    <t>Mission A1</t>
  </si>
  <si>
    <t>A1-phone-27</t>
  </si>
  <si>
    <t>A1-phone-32-33</t>
  </si>
  <si>
    <t>5/5</t>
  </si>
  <si>
    <t>A1-phone-44e</t>
  </si>
  <si>
    <t>8/5</t>
  </si>
  <si>
    <t>A1-i5-6</t>
  </si>
  <si>
    <t>6/5</t>
  </si>
  <si>
    <t>A1-i5-7</t>
  </si>
  <si>
    <t>y`de-sgmelima</t>
  </si>
  <si>
    <t>A1-i5-4</t>
  </si>
  <si>
    <t>5-08506</t>
  </si>
  <si>
    <t>b`da-y`de</t>
  </si>
  <si>
    <t>A-i5-3</t>
  </si>
  <si>
    <t>djoum-sgmelima</t>
  </si>
  <si>
    <t>A1-i5-r</t>
  </si>
  <si>
    <t>sgmelima-y`de</t>
  </si>
  <si>
    <t>A1-i5-9</t>
  </si>
  <si>
    <t>Djoum-ivory</t>
  </si>
  <si>
    <t>7/5</t>
  </si>
  <si>
    <t>transportx2</t>
  </si>
  <si>
    <t>lodgingx2 nights</t>
  </si>
  <si>
    <t>A1-i5-5</t>
  </si>
  <si>
    <t>5-6/5</t>
  </si>
  <si>
    <t>A1-i5-8</t>
  </si>
  <si>
    <t>Mission B</t>
  </si>
  <si>
    <t>i17</t>
  </si>
  <si>
    <t>B-phone-12</t>
  </si>
  <si>
    <t>B-phone-17</t>
  </si>
  <si>
    <t>Julius</t>
  </si>
  <si>
    <t>B-phone-39-40</t>
  </si>
  <si>
    <t>B-phone-44f1</t>
  </si>
  <si>
    <t>B-i17-3</t>
  </si>
  <si>
    <t>B-i17-4</t>
  </si>
  <si>
    <t>B-i17-5-6</t>
  </si>
  <si>
    <t>B-i17-7</t>
  </si>
  <si>
    <t>B-i17-8</t>
  </si>
  <si>
    <t>Yde-bfsam</t>
  </si>
  <si>
    <t>travelling expenses</t>
  </si>
  <si>
    <t>B-i17-1</t>
  </si>
  <si>
    <t>Bafoussam-yde</t>
  </si>
  <si>
    <t>B-i17-9</t>
  </si>
  <si>
    <t>B-i17-r</t>
  </si>
  <si>
    <t>lodging 3 days</t>
  </si>
  <si>
    <t>B-i17-2</t>
  </si>
  <si>
    <t>trust building</t>
  </si>
  <si>
    <t>2-08506</t>
  </si>
  <si>
    <t>West-ivory</t>
  </si>
  <si>
    <t>Mission C</t>
  </si>
  <si>
    <t>i21</t>
  </si>
  <si>
    <t>C-phone-8</t>
  </si>
  <si>
    <t>C-phone-45f</t>
  </si>
  <si>
    <t>9/5</t>
  </si>
  <si>
    <t>y`de-d`la</t>
  </si>
  <si>
    <t>C-i21-1</t>
  </si>
  <si>
    <t>d`la -y`dex2</t>
  </si>
  <si>
    <t>C-i21-3</t>
  </si>
  <si>
    <t>Douala-protected species</t>
  </si>
  <si>
    <t>C-i21-r</t>
  </si>
  <si>
    <t>1/5</t>
  </si>
  <si>
    <t>C-i21-2</t>
  </si>
  <si>
    <t>D-phone-45c</t>
  </si>
  <si>
    <t>D-phone-45r</t>
  </si>
  <si>
    <t>10/5</t>
  </si>
  <si>
    <t>D-phone-50</t>
  </si>
  <si>
    <t>11/5</t>
  </si>
  <si>
    <t>D-phone-52-53</t>
  </si>
  <si>
    <t>D-phone-55</t>
  </si>
  <si>
    <t>D-phone-63-66</t>
  </si>
  <si>
    <t>12/5</t>
  </si>
  <si>
    <t>D-phone-82</t>
  </si>
  <si>
    <t>13/5</t>
  </si>
  <si>
    <t>D-phone-83-a</t>
  </si>
  <si>
    <t>D-phone-90</t>
  </si>
  <si>
    <t>14/5</t>
  </si>
  <si>
    <t>D-phone-91</t>
  </si>
  <si>
    <t>D-phone-93</t>
  </si>
  <si>
    <t>15/5</t>
  </si>
  <si>
    <t>D-phone-94</t>
  </si>
  <si>
    <t>D-phone-110</t>
  </si>
  <si>
    <t>16/5</t>
  </si>
  <si>
    <t>D-phone-111</t>
  </si>
  <si>
    <t>D-phone-112-113</t>
  </si>
  <si>
    <t>D-phone-125</t>
  </si>
  <si>
    <t>17/5</t>
  </si>
  <si>
    <t>D-i5-r</t>
  </si>
  <si>
    <t>D-i5-14</t>
  </si>
  <si>
    <t>D-i5-19</t>
  </si>
  <si>
    <t>D-i17-14-15</t>
  </si>
  <si>
    <t>D-i17-17</t>
  </si>
  <si>
    <t>D-i17-r</t>
  </si>
  <si>
    <t>D-i17-18</t>
  </si>
  <si>
    <t>D-i5-10</t>
  </si>
  <si>
    <t>d`la-y`de</t>
  </si>
  <si>
    <t>D-i5-20</t>
  </si>
  <si>
    <t>b`da-d`la</t>
  </si>
  <si>
    <t>D-i17-13</t>
  </si>
  <si>
    <t>D`la-Y`de</t>
  </si>
  <si>
    <t>D-i17-19</t>
  </si>
  <si>
    <t>D-i5-11</t>
  </si>
  <si>
    <t>D-i5-12</t>
  </si>
  <si>
    <t>D-i5-13</t>
  </si>
  <si>
    <t>D-i5-15</t>
  </si>
  <si>
    <t>D-i5-16</t>
  </si>
  <si>
    <t>D-i5-17</t>
  </si>
  <si>
    <t>D-i5-18</t>
  </si>
  <si>
    <t>D-i17-16</t>
  </si>
  <si>
    <t>Lodging</t>
  </si>
  <si>
    <t>entrance to sea-port</t>
  </si>
  <si>
    <t>D-i17-18a</t>
  </si>
  <si>
    <t>15-16/5</t>
  </si>
  <si>
    <t>drink with informer</t>
  </si>
  <si>
    <t>9-17506</t>
  </si>
  <si>
    <t>repair phone</t>
  </si>
  <si>
    <t>Eme-3</t>
  </si>
  <si>
    <t>Eme-5</t>
  </si>
  <si>
    <t>julius</t>
  </si>
  <si>
    <t>B-ofir-1</t>
  </si>
  <si>
    <t>B-ofir-7-8</t>
  </si>
  <si>
    <t>Mission D1</t>
  </si>
  <si>
    <t>Ofir</t>
  </si>
  <si>
    <t>D1-phone-95-98</t>
  </si>
  <si>
    <t>D1-phone-105-107</t>
  </si>
  <si>
    <t>D1-phone-121-123</t>
  </si>
  <si>
    <t>D1-phone-146-147</t>
  </si>
  <si>
    <t>18/5</t>
  </si>
  <si>
    <t>D1-phone-158-162</t>
  </si>
  <si>
    <t>19/5</t>
  </si>
  <si>
    <t>D1-ofir-27b-c</t>
  </si>
  <si>
    <t>D1-ofir-24</t>
  </si>
  <si>
    <t xml:space="preserve"> transport</t>
  </si>
  <si>
    <t>ofir-r</t>
  </si>
  <si>
    <t>D1-Ofir-27d</t>
  </si>
  <si>
    <t>D1-Ofir-27e</t>
  </si>
  <si>
    <t>lodgingx4</t>
  </si>
  <si>
    <t>D1-ofir-34</t>
  </si>
  <si>
    <t>collecting info dinner</t>
  </si>
  <si>
    <t>D1-ofir-29a</t>
  </si>
  <si>
    <t>15-19506</t>
  </si>
  <si>
    <t>E-phone-45g</t>
  </si>
  <si>
    <t>Temgoua</t>
  </si>
  <si>
    <t>E-phone-45j-k</t>
  </si>
  <si>
    <t>Mission E</t>
  </si>
  <si>
    <t>E-phone-45z-6</t>
  </si>
  <si>
    <t>E-i17-r</t>
  </si>
  <si>
    <t>E-i17-10</t>
  </si>
  <si>
    <t>E-i17-11</t>
  </si>
  <si>
    <t>E-i17-12</t>
  </si>
  <si>
    <t>10-11506</t>
  </si>
  <si>
    <t>E1-phone-45z-5</t>
  </si>
  <si>
    <t>E1-phone-51</t>
  </si>
  <si>
    <t>E1-phone-61</t>
  </si>
  <si>
    <t>E1-phone-81</t>
  </si>
  <si>
    <t>B`da-mamfe</t>
  </si>
  <si>
    <t>E1-tem-4</t>
  </si>
  <si>
    <t>E1-tem-r</t>
  </si>
  <si>
    <t>11-15506</t>
  </si>
  <si>
    <t>Mamfe-ivory</t>
  </si>
  <si>
    <t>Mission F</t>
  </si>
  <si>
    <t>F-phone-60</t>
  </si>
  <si>
    <t>F-phone-76</t>
  </si>
  <si>
    <t>F-phone-86</t>
  </si>
  <si>
    <t>comunication</t>
  </si>
  <si>
    <t>F-i21-6</t>
  </si>
  <si>
    <t>F-i21-7</t>
  </si>
  <si>
    <t>y`de-edea</t>
  </si>
  <si>
    <t>F-i21-4</t>
  </si>
  <si>
    <t>Edea-y`de</t>
  </si>
  <si>
    <t>F-i21-8</t>
  </si>
  <si>
    <t>F-i21-r</t>
  </si>
  <si>
    <t>F-i21-5</t>
  </si>
  <si>
    <t>F-i21-9</t>
  </si>
  <si>
    <t>Edea-protected species</t>
  </si>
  <si>
    <t>G-phone-102</t>
  </si>
  <si>
    <t>G-phone-114</t>
  </si>
  <si>
    <t>G-i21-12</t>
  </si>
  <si>
    <t>Mission F1</t>
  </si>
  <si>
    <t>F1-i21-17</t>
  </si>
  <si>
    <t>20/5</t>
  </si>
  <si>
    <t>F1-i21-20</t>
  </si>
  <si>
    <t>22/5</t>
  </si>
  <si>
    <t>F1-i21-15</t>
  </si>
  <si>
    <t>F1-i21-19</t>
  </si>
  <si>
    <t>F1-i21-r</t>
  </si>
  <si>
    <t>21/5</t>
  </si>
  <si>
    <t>24/5</t>
  </si>
  <si>
    <t>F1-i21-16</t>
  </si>
  <si>
    <t>F1-i21-18</t>
  </si>
  <si>
    <t>20-24506</t>
  </si>
  <si>
    <t>Mission G</t>
  </si>
  <si>
    <t>East-Chimpazee</t>
  </si>
  <si>
    <t>y`de-bretoua</t>
  </si>
  <si>
    <t>G-i21-10</t>
  </si>
  <si>
    <t>bertoua-deng-deng</t>
  </si>
  <si>
    <t>G-i21-11</t>
  </si>
  <si>
    <t>deng-deng -bertoua</t>
  </si>
  <si>
    <t>G-i21-r</t>
  </si>
  <si>
    <t>bertoua belabo</t>
  </si>
  <si>
    <t>G-i21-13</t>
  </si>
  <si>
    <t>belabo-y`de</t>
  </si>
  <si>
    <t>G-i21-14</t>
  </si>
  <si>
    <t>drink with informer ma Bridget</t>
  </si>
  <si>
    <t>Mission H</t>
  </si>
  <si>
    <t>H-phone-119</t>
  </si>
  <si>
    <t>H-phone-124</t>
  </si>
  <si>
    <t>H-phone-136</t>
  </si>
  <si>
    <t>H-phone-155</t>
  </si>
  <si>
    <t>phone-charger</t>
  </si>
  <si>
    <t>H-i17-23</t>
  </si>
  <si>
    <t>H-i17-26</t>
  </si>
  <si>
    <t>J-i17-30</t>
  </si>
  <si>
    <t>H-i17-22</t>
  </si>
  <si>
    <t>H-i17-27</t>
  </si>
  <si>
    <t>H-i17-r</t>
  </si>
  <si>
    <t>17-19506</t>
  </si>
  <si>
    <t>Mission I</t>
  </si>
  <si>
    <t>I-phone-138-139</t>
  </si>
  <si>
    <t>I-phone-154</t>
  </si>
  <si>
    <t>I-i5-21</t>
  </si>
  <si>
    <t>I-i5-22</t>
  </si>
  <si>
    <t>I-i5-24</t>
  </si>
  <si>
    <t>I-i5-26</t>
  </si>
  <si>
    <t>I-i5-23</t>
  </si>
  <si>
    <t>I-i5-25</t>
  </si>
  <si>
    <t>I-i5-r</t>
  </si>
  <si>
    <t>18-21506</t>
  </si>
  <si>
    <t>Douala-ivory</t>
  </si>
  <si>
    <t>Mission J</t>
  </si>
  <si>
    <t>J-phone-169</t>
  </si>
  <si>
    <t>J-phone-180</t>
  </si>
  <si>
    <t>23/5</t>
  </si>
  <si>
    <t>J-phone-183</t>
  </si>
  <si>
    <t>J-phone-186</t>
  </si>
  <si>
    <t>J-phone-196</t>
  </si>
  <si>
    <t>25/5</t>
  </si>
  <si>
    <t>J-phone-212</t>
  </si>
  <si>
    <t>26/5</t>
  </si>
  <si>
    <t>J-phone-219</t>
  </si>
  <si>
    <t>27/5</t>
  </si>
  <si>
    <t>J-i17-32-33</t>
  </si>
  <si>
    <t>J-i17-35-36</t>
  </si>
  <si>
    <t>J-i17-r</t>
  </si>
  <si>
    <t>J-i17-40</t>
  </si>
  <si>
    <t>J-i17-42</t>
  </si>
  <si>
    <t>J-i17-43</t>
  </si>
  <si>
    <t>y`de-sangmelima</t>
  </si>
  <si>
    <t>J-i17-28</t>
  </si>
  <si>
    <t>sangmelima-Djoum</t>
  </si>
  <si>
    <t>J-i17-31</t>
  </si>
  <si>
    <t>Djoum-sanmelima</t>
  </si>
  <si>
    <t>J-i17-37</t>
  </si>
  <si>
    <t>J-i17-38</t>
  </si>
  <si>
    <t>J-i17-41</t>
  </si>
  <si>
    <t>sangmelima-yde</t>
  </si>
  <si>
    <t>J-i17-44</t>
  </si>
  <si>
    <t>J-i17-29</t>
  </si>
  <si>
    <t>J-i17-34</t>
  </si>
  <si>
    <t>J-i17-39</t>
  </si>
  <si>
    <t>31/5</t>
  </si>
  <si>
    <t>20-27506</t>
  </si>
  <si>
    <t>Mission K</t>
  </si>
  <si>
    <t>K-phone-175</t>
  </si>
  <si>
    <t>K-phone-176-a</t>
  </si>
  <si>
    <t>K-phone-192-193</t>
  </si>
  <si>
    <t>K-phone-194-195</t>
  </si>
  <si>
    <t>K-phone-213</t>
  </si>
  <si>
    <t>K-phone-214</t>
  </si>
  <si>
    <t>K-i5-27</t>
  </si>
  <si>
    <t>K-i5-31</t>
  </si>
  <si>
    <t>K-i5-33</t>
  </si>
  <si>
    <t>y`de-ngoundere</t>
  </si>
  <si>
    <t>K-i5-28</t>
  </si>
  <si>
    <t>K-i5-34</t>
  </si>
  <si>
    <t>K-i5-r</t>
  </si>
  <si>
    <t>K-i5-30</t>
  </si>
  <si>
    <t>K-i5-32</t>
  </si>
  <si>
    <t>24-26/5</t>
  </si>
  <si>
    <t>26/6</t>
  </si>
  <si>
    <t>22-26506</t>
  </si>
  <si>
    <t>North-Lions</t>
  </si>
  <si>
    <t>Mission L</t>
  </si>
  <si>
    <t>L-phone-224</t>
  </si>
  <si>
    <t>L-phone-227</t>
  </si>
  <si>
    <t>28/5</t>
  </si>
  <si>
    <t>L-phone-228</t>
  </si>
  <si>
    <t>L-phone-245-246</t>
  </si>
  <si>
    <t>29/5</t>
  </si>
  <si>
    <t>L-phone-247</t>
  </si>
  <si>
    <t>L-phone-249</t>
  </si>
  <si>
    <t>30/5</t>
  </si>
  <si>
    <t>L-phone-251</t>
  </si>
  <si>
    <t>L-phone-276</t>
  </si>
  <si>
    <t>L-i5-40</t>
  </si>
  <si>
    <t>L-i5-42</t>
  </si>
  <si>
    <t>1/6</t>
  </si>
  <si>
    <t>L-i17-46-47</t>
  </si>
  <si>
    <t>L-i17-r</t>
  </si>
  <si>
    <t>L-i5-35</t>
  </si>
  <si>
    <t>L-i5-43</t>
  </si>
  <si>
    <t>yde-dla</t>
  </si>
  <si>
    <t>L-i17-45</t>
  </si>
  <si>
    <t>L-i5-r</t>
  </si>
  <si>
    <t>2/6</t>
  </si>
  <si>
    <t>L-i5-36</t>
  </si>
  <si>
    <t>L-i5-37</t>
  </si>
  <si>
    <t>L-i5-38</t>
  </si>
  <si>
    <t>L-i5-41</t>
  </si>
  <si>
    <t>30-31/5</t>
  </si>
  <si>
    <t>lodging for 2days</t>
  </si>
  <si>
    <t>L-i17-48</t>
  </si>
  <si>
    <t>entrance sea port</t>
  </si>
  <si>
    <t>L-i5-39</t>
  </si>
  <si>
    <t>27-02606</t>
  </si>
  <si>
    <t>informer</t>
  </si>
  <si>
    <t>M-phone-189</t>
  </si>
  <si>
    <t>daniel</t>
  </si>
  <si>
    <t>M-phone-199</t>
  </si>
  <si>
    <t>M-phone-222</t>
  </si>
  <si>
    <t>undercover</t>
  </si>
  <si>
    <t>m-ofir-r</t>
  </si>
  <si>
    <t>24-27606</t>
  </si>
  <si>
    <t>Mission M</t>
  </si>
  <si>
    <t>Mission M1</t>
  </si>
  <si>
    <t xml:space="preserve">  fuel</t>
  </si>
  <si>
    <t>ofir-44</t>
  </si>
  <si>
    <t>feedingx2</t>
  </si>
  <si>
    <t>ofir-45</t>
  </si>
  <si>
    <t>Eun-r</t>
  </si>
  <si>
    <t>Eun-2</t>
  </si>
  <si>
    <t>inter-city transport</t>
  </si>
  <si>
    <t>30-01606</t>
  </si>
  <si>
    <t>Mission N</t>
  </si>
  <si>
    <t>N-phone-277</t>
  </si>
  <si>
    <t>D`la-edea</t>
  </si>
  <si>
    <t>N-i17-r</t>
  </si>
  <si>
    <t>edea-kribi</t>
  </si>
  <si>
    <t>Kribi- yaounde</t>
  </si>
  <si>
    <t>N-i17-49</t>
  </si>
  <si>
    <t>3/6</t>
  </si>
  <si>
    <t>Kribi-protected species</t>
  </si>
  <si>
    <t>31-03606</t>
  </si>
  <si>
    <t>H-phone-135</t>
  </si>
  <si>
    <t>operations</t>
  </si>
  <si>
    <t>B-phone-23</t>
  </si>
  <si>
    <t>B-phone-24</t>
  </si>
  <si>
    <t>B-phone-34</t>
  </si>
  <si>
    <t>B-phone-44</t>
  </si>
  <si>
    <t>B-phone-44L</t>
  </si>
  <si>
    <t>B-phone-44m</t>
  </si>
  <si>
    <t>B-phone-45</t>
  </si>
  <si>
    <t>B-phone-45h-i</t>
  </si>
  <si>
    <t>B-phone-45z1-2</t>
  </si>
  <si>
    <t>B-phone-129-132</t>
  </si>
  <si>
    <t>B-phone-140</t>
  </si>
  <si>
    <t>B-phone-149-151</t>
  </si>
  <si>
    <t>Operations</t>
  </si>
  <si>
    <t>B-julius-1</t>
  </si>
  <si>
    <t>B-julius-3</t>
  </si>
  <si>
    <t>B-julius-5</t>
  </si>
  <si>
    <t>B-julius-r</t>
  </si>
  <si>
    <t>bonus</t>
  </si>
  <si>
    <t>B-julius-2</t>
  </si>
  <si>
    <t>police bonusx3</t>
  </si>
  <si>
    <t>B-julius-4</t>
  </si>
  <si>
    <t>02-08506</t>
  </si>
  <si>
    <t>A1-phone-28-29</t>
  </si>
  <si>
    <t>L-phone-210-211</t>
  </si>
  <si>
    <t>L-phone-217</t>
  </si>
  <si>
    <t>L-phone-239</t>
  </si>
  <si>
    <t>L-phone-242-244</t>
  </si>
  <si>
    <t>L-phone-263-264</t>
  </si>
  <si>
    <t>L-phone-269-270</t>
  </si>
  <si>
    <t>L-julius-6</t>
  </si>
  <si>
    <t>d`la-b`foussam</t>
  </si>
  <si>
    <t>L-julius-14</t>
  </si>
  <si>
    <t>L-julius-r</t>
  </si>
  <si>
    <t>L-julius-7</t>
  </si>
  <si>
    <t>L-julius-8</t>
  </si>
  <si>
    <t>undercoverx2</t>
  </si>
  <si>
    <t>L-julius-9</t>
  </si>
  <si>
    <t>L-julius-10</t>
  </si>
  <si>
    <t>police bonusx5</t>
  </si>
  <si>
    <t>L-julius-11</t>
  </si>
  <si>
    <t>L-julius-12</t>
  </si>
  <si>
    <t>bonuses</t>
  </si>
  <si>
    <t>fax received</t>
  </si>
  <si>
    <t>L-julius-13</t>
  </si>
  <si>
    <t>26-30506</t>
  </si>
  <si>
    <t>Mission D2</t>
  </si>
  <si>
    <t>D2-phone-163-166</t>
  </si>
  <si>
    <t>D2-phone-170</t>
  </si>
  <si>
    <t>D2-phone-181-182</t>
  </si>
  <si>
    <t>D2-phone-184</t>
  </si>
  <si>
    <t>D2-phone-185</t>
  </si>
  <si>
    <t>D2-phone-187-188</t>
  </si>
  <si>
    <t>D2-phone-233-234</t>
  </si>
  <si>
    <t>D2-ofir-36-a</t>
  </si>
  <si>
    <t>D2-ofir-34b</t>
  </si>
  <si>
    <t>D2-ofir-r</t>
  </si>
  <si>
    <t>lodgingx2</t>
  </si>
  <si>
    <t>fuel</t>
  </si>
  <si>
    <t>police bonusx4</t>
  </si>
  <si>
    <t>M-ofir-r</t>
  </si>
  <si>
    <t>Bonuses</t>
  </si>
  <si>
    <t>D2-ofir-39</t>
  </si>
  <si>
    <t>22-29506</t>
  </si>
  <si>
    <t>Mission D3</t>
  </si>
  <si>
    <t>repair car</t>
  </si>
  <si>
    <t>toll gate</t>
  </si>
  <si>
    <t xml:space="preserve">car oil </t>
  </si>
  <si>
    <t>D3-ofir-r</t>
  </si>
  <si>
    <t>D3-ofir-56</t>
  </si>
  <si>
    <t>D3-ofir-55</t>
  </si>
  <si>
    <t>D3-ofir-48-54</t>
  </si>
  <si>
    <t>D3-ofir-47</t>
  </si>
  <si>
    <t>D3-ofir-46</t>
  </si>
  <si>
    <t>30-03606</t>
  </si>
  <si>
    <t>B-ofir-2</t>
  </si>
  <si>
    <t>B-ofir-3</t>
  </si>
  <si>
    <t>bank file</t>
  </si>
  <si>
    <t>Salaries</t>
  </si>
  <si>
    <t>i21-report</t>
  </si>
  <si>
    <t>i5-report</t>
  </si>
  <si>
    <t>i17-report</t>
  </si>
  <si>
    <t>sangmelima-djoum</t>
  </si>
  <si>
    <t>batteries</t>
  </si>
  <si>
    <t>Legal</t>
  </si>
  <si>
    <t>legal</t>
  </si>
  <si>
    <t>Marius</t>
  </si>
  <si>
    <t>phone-4-5</t>
  </si>
  <si>
    <t>Horline</t>
  </si>
  <si>
    <t>phone-6</t>
  </si>
  <si>
    <t>phone-11</t>
  </si>
  <si>
    <t>phone-11a</t>
  </si>
  <si>
    <t>phone-18</t>
  </si>
  <si>
    <t>phone-21-22</t>
  </si>
  <si>
    <t>phone-30-31</t>
  </si>
  <si>
    <t>phone-37</t>
  </si>
  <si>
    <t>phone-44g-i</t>
  </si>
  <si>
    <t>phone-44j-k</t>
  </si>
  <si>
    <t>phone-45A-B</t>
  </si>
  <si>
    <t>phone-45O-p</t>
  </si>
  <si>
    <t>phone-45v-x</t>
  </si>
  <si>
    <t>phone-45z3-4</t>
  </si>
  <si>
    <t>phone-49</t>
  </si>
  <si>
    <t>phone-56-57</t>
  </si>
  <si>
    <t>Cynthia</t>
  </si>
  <si>
    <t>phone-58</t>
  </si>
  <si>
    <t>phone-62</t>
  </si>
  <si>
    <t>phone-71-74</t>
  </si>
  <si>
    <t>brigadier</t>
  </si>
  <si>
    <t>phone-79</t>
  </si>
  <si>
    <t>phone-80</t>
  </si>
  <si>
    <t>phone-85</t>
  </si>
  <si>
    <t>phone-92</t>
  </si>
  <si>
    <t>phone-99-100</t>
  </si>
  <si>
    <t>phone-108</t>
  </si>
  <si>
    <t>phone-109</t>
  </si>
  <si>
    <t>phone-117</t>
  </si>
  <si>
    <t>phone-126-128</t>
  </si>
  <si>
    <t>phone-137</t>
  </si>
  <si>
    <t>phone-144-145</t>
  </si>
  <si>
    <t>phone-148</t>
  </si>
  <si>
    <t>phone-152-153</t>
  </si>
  <si>
    <t>phone-167-168</t>
  </si>
  <si>
    <t>phone-172</t>
  </si>
  <si>
    <t>phone-179</t>
  </si>
  <si>
    <t>phone-183</t>
  </si>
  <si>
    <t>phone-191</t>
  </si>
  <si>
    <t>phone-203-204</t>
  </si>
  <si>
    <t>phone-208-209</t>
  </si>
  <si>
    <t>phone-218</t>
  </si>
  <si>
    <t>phone-225</t>
  </si>
  <si>
    <t>phone-231-232</t>
  </si>
  <si>
    <t>phone-237-238</t>
  </si>
  <si>
    <t>phone-258-259</t>
  </si>
  <si>
    <t>30/9</t>
  </si>
  <si>
    <t>phone-260-262</t>
  </si>
  <si>
    <t>phone-271-272</t>
  </si>
  <si>
    <t>phone-278</t>
  </si>
  <si>
    <t>hor-1</t>
  </si>
  <si>
    <t>hor-3</t>
  </si>
  <si>
    <t>hor-6</t>
  </si>
  <si>
    <t>hor-10</t>
  </si>
  <si>
    <t>hor-11</t>
  </si>
  <si>
    <t>hor-r</t>
  </si>
  <si>
    <t>akono phone</t>
  </si>
  <si>
    <t>mar-r</t>
  </si>
  <si>
    <t>fidele phone</t>
  </si>
  <si>
    <t>mar-4</t>
  </si>
  <si>
    <t>mar-5</t>
  </si>
  <si>
    <t>marius</t>
  </si>
  <si>
    <t>ofir-4</t>
  </si>
  <si>
    <t>ofir-22</t>
  </si>
  <si>
    <t>ofir-36b</t>
  </si>
  <si>
    <t>ofir-40</t>
  </si>
  <si>
    <t>horline</t>
  </si>
  <si>
    <t>ofir-41</t>
  </si>
  <si>
    <t>hor-8</t>
  </si>
  <si>
    <t>hor-9</t>
  </si>
  <si>
    <t>hor-13</t>
  </si>
  <si>
    <t>sending mail to baf</t>
  </si>
  <si>
    <t>hor-12</t>
  </si>
  <si>
    <t>bda-baf</t>
  </si>
  <si>
    <t>baf-yde</t>
  </si>
  <si>
    <t>hor-7</t>
  </si>
  <si>
    <t>yde-baf</t>
  </si>
  <si>
    <t>hor-4</t>
  </si>
  <si>
    <t>ydé-bfssm</t>
  </si>
  <si>
    <t>mar-1</t>
  </si>
  <si>
    <t>bssm-yaoundé</t>
  </si>
  <si>
    <t>mar-3</t>
  </si>
  <si>
    <t>fuel for trip to douala</t>
  </si>
  <si>
    <t>mar-8</t>
  </si>
  <si>
    <t>mar-12-14</t>
  </si>
  <si>
    <t>gate toll</t>
  </si>
  <si>
    <t>mar-16-18</t>
  </si>
  <si>
    <t>douala-Yaoundé</t>
  </si>
  <si>
    <t>mar-18A</t>
  </si>
  <si>
    <t>fuel for trip to yaoundé</t>
  </si>
  <si>
    <t>mar-15</t>
  </si>
  <si>
    <t>tem-1</t>
  </si>
  <si>
    <t>hor-</t>
  </si>
  <si>
    <t>30/1</t>
  </si>
  <si>
    <t>tem-r</t>
  </si>
  <si>
    <t>hor-5</t>
  </si>
  <si>
    <t>mar-2</t>
  </si>
  <si>
    <t>mar-9</t>
  </si>
  <si>
    <t>mar-10</t>
  </si>
  <si>
    <t>mar-11</t>
  </si>
  <si>
    <t>tem-2</t>
  </si>
  <si>
    <t>Mrs TAKAM</t>
  </si>
  <si>
    <t>akono ebolowa-sangmelima</t>
  </si>
  <si>
    <t>akono local transport</t>
  </si>
  <si>
    <t>akono sangmelima-djoum</t>
  </si>
  <si>
    <t>akono Djoum-Ebolowa</t>
  </si>
  <si>
    <t>fidele bfssm-fouban</t>
  </si>
  <si>
    <t>fidele local transport</t>
  </si>
  <si>
    <t>fidele fouban-bfssm</t>
  </si>
  <si>
    <t>jail visit garoua</t>
  </si>
  <si>
    <t>jail visit kribi</t>
  </si>
  <si>
    <t>jail visit douala</t>
  </si>
  <si>
    <t>jail visit bafia</t>
  </si>
  <si>
    <t>fidele bfssm-bamenda</t>
  </si>
  <si>
    <t>fidele bamenda-bfssm</t>
  </si>
  <si>
    <t>jail vist kribi</t>
  </si>
  <si>
    <t>chamukon fees</t>
  </si>
  <si>
    <t>Me kamte fees</t>
  </si>
  <si>
    <t>adamu fees</t>
  </si>
  <si>
    <t>mar-19</t>
  </si>
  <si>
    <t>essomba fees</t>
  </si>
  <si>
    <t>mar-20</t>
  </si>
  <si>
    <t>amouzong fees</t>
  </si>
  <si>
    <t>mar-21</t>
  </si>
  <si>
    <t>mohamadou fees</t>
  </si>
  <si>
    <t>mar-22</t>
  </si>
  <si>
    <t>akono fees</t>
  </si>
  <si>
    <t>mar-23</t>
  </si>
  <si>
    <t>fidele fees</t>
  </si>
  <si>
    <t>mar-24</t>
  </si>
  <si>
    <t>court fees</t>
  </si>
  <si>
    <t>non appeal certificate</t>
  </si>
  <si>
    <t>LF-10</t>
  </si>
  <si>
    <t>LF-11</t>
  </si>
  <si>
    <t>photocopy</t>
  </si>
  <si>
    <t>office</t>
  </si>
  <si>
    <t>photocopies</t>
  </si>
  <si>
    <t>printing</t>
  </si>
  <si>
    <t>printings</t>
  </si>
  <si>
    <t xml:space="preserve">Typing </t>
  </si>
  <si>
    <t>mar-7</t>
  </si>
  <si>
    <t>tem-3</t>
  </si>
  <si>
    <t>Laga booksx100</t>
  </si>
  <si>
    <t>mar-6</t>
  </si>
  <si>
    <t>Laga books</t>
  </si>
  <si>
    <t>legal adv 1</t>
  </si>
  <si>
    <t>Bank file</t>
  </si>
  <si>
    <t>legal adv 2</t>
  </si>
  <si>
    <t>salaries</t>
  </si>
  <si>
    <t>Media</t>
  </si>
  <si>
    <t>media</t>
  </si>
  <si>
    <t>Vincent</t>
  </si>
  <si>
    <t>phone-13</t>
  </si>
  <si>
    <t>phone-14</t>
  </si>
  <si>
    <t>phone-44c</t>
  </si>
  <si>
    <t>phone-44d</t>
  </si>
  <si>
    <t>phone-45d</t>
  </si>
  <si>
    <t>phone-45u</t>
  </si>
  <si>
    <t>phone-78</t>
  </si>
  <si>
    <t>phone-87</t>
  </si>
  <si>
    <t>phone-101</t>
  </si>
  <si>
    <t>phone-120</t>
  </si>
  <si>
    <t>phone-133</t>
  </si>
  <si>
    <t>phone-134</t>
  </si>
  <si>
    <t>phone-174</t>
  </si>
  <si>
    <t>phone-202</t>
  </si>
  <si>
    <t>phone-221</t>
  </si>
  <si>
    <t>phone-236</t>
  </si>
  <si>
    <t>phone-248</t>
  </si>
  <si>
    <t>phone-250</t>
  </si>
  <si>
    <t>vin-1</t>
  </si>
  <si>
    <t>vin-3</t>
  </si>
  <si>
    <t>vin-5</t>
  </si>
  <si>
    <t>vin-9</t>
  </si>
  <si>
    <t>vin-14</t>
  </si>
  <si>
    <t>vin-15</t>
  </si>
  <si>
    <t>cyn-2</t>
  </si>
  <si>
    <t>vin-r</t>
  </si>
  <si>
    <t>cyn-r</t>
  </si>
  <si>
    <t>depos-transport</t>
  </si>
  <si>
    <t>Transport X2 Hours</t>
  </si>
  <si>
    <t>Eme-r</t>
  </si>
  <si>
    <t>Bonuses scaled to results</t>
  </si>
  <si>
    <t>radioNewsflash F</t>
  </si>
  <si>
    <t>Logging company/prosecution campo</t>
  </si>
  <si>
    <t>The Herald newspaperE</t>
  </si>
  <si>
    <t>Logging company/prosecution Campo</t>
  </si>
  <si>
    <t>elephant tusk deaker foumban</t>
  </si>
  <si>
    <t>radio News flash E</t>
  </si>
  <si>
    <t>elephant tusk dealer foumban</t>
  </si>
  <si>
    <t>radio newsflash F</t>
  </si>
  <si>
    <t>Bafia drug and ape dealer</t>
  </si>
  <si>
    <t>radio talkshow F</t>
  </si>
  <si>
    <t>bafia drug and ape dealer/lion skin North</t>
  </si>
  <si>
    <t>Newsflash F</t>
  </si>
  <si>
    <t>ivory dealer arrest in chinese ship</t>
  </si>
  <si>
    <t>Newsflash E</t>
  </si>
  <si>
    <t>Talkshow F</t>
  </si>
  <si>
    <t>Ivory dealer prosecuted in Mezam</t>
  </si>
  <si>
    <t>campo prosecution</t>
  </si>
  <si>
    <t>bonuses scaled to results</t>
  </si>
  <si>
    <t>Dja reserve</t>
  </si>
  <si>
    <t>Monitoring apes can save human lives</t>
  </si>
  <si>
    <t>Early warning system</t>
  </si>
  <si>
    <t>lion skin dealer North</t>
  </si>
  <si>
    <t>wildlife justice</t>
  </si>
  <si>
    <t>Foumban elephant tusk, Guinean drug dealer Douala, Bafia drug-chimapanzee dealer</t>
  </si>
  <si>
    <t>Foumban prosecution</t>
  </si>
  <si>
    <t>Editing Costs</t>
  </si>
  <si>
    <t>x15pages translation</t>
  </si>
  <si>
    <t>radio talkshow and news flashes introduction</t>
  </si>
  <si>
    <t>vin-4</t>
  </si>
  <si>
    <t>editing</t>
  </si>
  <si>
    <t>interviews</t>
  </si>
  <si>
    <t>vin-6</t>
  </si>
  <si>
    <t>X15minutes translation</t>
  </si>
  <si>
    <t>radio talkshow introduction and press release</t>
  </si>
  <si>
    <t>vin-10</t>
  </si>
  <si>
    <t>panoramic radio talkshow</t>
  </si>
  <si>
    <t>vin-13</t>
  </si>
  <si>
    <t>intro Panoramic talkshow</t>
  </si>
  <si>
    <t>vin-16</t>
  </si>
  <si>
    <t>recording</t>
  </si>
  <si>
    <t xml:space="preserve">radio talkshows,flashes </t>
  </si>
  <si>
    <t>vin-18</t>
  </si>
  <si>
    <t>Editing costs</t>
  </si>
  <si>
    <t>x1 The Herald newspaper</t>
  </si>
  <si>
    <t>x2 The Herald newspaper</t>
  </si>
  <si>
    <t>vin-2</t>
  </si>
  <si>
    <t>x10 pages photocopy</t>
  </si>
  <si>
    <t>x2 The Herald newspaper x1cameroon tribune</t>
  </si>
  <si>
    <t>vin-7</t>
  </si>
  <si>
    <t>X1 The Herald newspaper and x1 Cameroon Tribune</t>
  </si>
  <si>
    <t>vin-8</t>
  </si>
  <si>
    <t>X1Herald, X1Eden and X1The Post</t>
  </si>
  <si>
    <t>X1Herald and X1 Eden</t>
  </si>
  <si>
    <t xml:space="preserve">internet and X1 page printing </t>
  </si>
  <si>
    <t>vin-12</t>
  </si>
  <si>
    <t>X1 The Herald</t>
  </si>
  <si>
    <t>x1 the herald newspaper</t>
  </si>
  <si>
    <t>vin-17</t>
  </si>
  <si>
    <t>cyn-1</t>
  </si>
  <si>
    <t>x10A4envelopes</t>
  </si>
  <si>
    <t>cyn-3</t>
  </si>
  <si>
    <t>x1packet disduette</t>
  </si>
  <si>
    <t>x5cardboard files</t>
  </si>
  <si>
    <t>x12cardboards</t>
  </si>
  <si>
    <t>x2 files</t>
  </si>
  <si>
    <t>cyn-4</t>
  </si>
  <si>
    <t>photocopyx609</t>
  </si>
  <si>
    <t>Eme-1</t>
  </si>
  <si>
    <t>X2 A4 Envelops</t>
  </si>
  <si>
    <t>Eme-2</t>
  </si>
  <si>
    <t>Eme-7</t>
  </si>
  <si>
    <t>Eme-8</t>
  </si>
  <si>
    <t>Eme-9</t>
  </si>
  <si>
    <t>X2 A4 Envelopes</t>
  </si>
  <si>
    <t>Eme-10</t>
  </si>
  <si>
    <t>Eme-11</t>
  </si>
  <si>
    <t>Eme-12</t>
  </si>
  <si>
    <t>X5 folders</t>
  </si>
  <si>
    <t>Eme-13</t>
  </si>
  <si>
    <t>X4 A4 Envelopes</t>
  </si>
  <si>
    <t>Eme-15</t>
  </si>
  <si>
    <t>X1 A4 Envelopes</t>
  </si>
  <si>
    <t>Eme-17</t>
  </si>
  <si>
    <t>Eme-18</t>
  </si>
  <si>
    <t>X1 A4 Envelopse</t>
  </si>
  <si>
    <t>X10 audio cassettes and X5 packets batteries</t>
  </si>
  <si>
    <t>material</t>
  </si>
  <si>
    <t>vin-11</t>
  </si>
  <si>
    <t>media assistant</t>
  </si>
  <si>
    <t>media officer</t>
  </si>
  <si>
    <t>Policy and External Relations</t>
  </si>
  <si>
    <t>phone-international</t>
  </si>
  <si>
    <t>policy and external relations</t>
  </si>
  <si>
    <t>phone-1</t>
  </si>
  <si>
    <t>phone-230</t>
  </si>
  <si>
    <t>ofir-42-43</t>
  </si>
  <si>
    <t>sending fax</t>
  </si>
  <si>
    <t>Eun-31</t>
  </si>
  <si>
    <t>Eun-32</t>
  </si>
  <si>
    <t>ofir-25A</t>
  </si>
  <si>
    <t>ofir-27a</t>
  </si>
  <si>
    <t>postage x4</t>
  </si>
  <si>
    <t>Eme-4</t>
  </si>
  <si>
    <t>postage x5</t>
  </si>
  <si>
    <t>Eme-6</t>
  </si>
  <si>
    <t>Postage Amour mezam x2</t>
  </si>
  <si>
    <t>media kits</t>
  </si>
  <si>
    <t>Eme-14</t>
  </si>
  <si>
    <t>postage Binam voyage x1</t>
  </si>
  <si>
    <t>Eme-16</t>
  </si>
  <si>
    <t>Management</t>
  </si>
  <si>
    <t>management</t>
  </si>
  <si>
    <t>Eunice</t>
  </si>
  <si>
    <t>phone-2</t>
  </si>
  <si>
    <t>phone-3</t>
  </si>
  <si>
    <t>phone-7</t>
  </si>
  <si>
    <t>phone-8</t>
  </si>
  <si>
    <t>phone-9</t>
  </si>
  <si>
    <t>phone-19-20</t>
  </si>
  <si>
    <t>phone-25-26</t>
  </si>
  <si>
    <t>phone-35</t>
  </si>
  <si>
    <t>phone-38</t>
  </si>
  <si>
    <t>phone-41</t>
  </si>
  <si>
    <t>phone-42-43</t>
  </si>
  <si>
    <t>phone-44d1</t>
  </si>
  <si>
    <t>phone-44n-o</t>
  </si>
  <si>
    <t>phone-45L-n</t>
  </si>
  <si>
    <t>phone-45q</t>
  </si>
  <si>
    <t>phone-45y-z</t>
  </si>
  <si>
    <t>phone-46-48</t>
  </si>
  <si>
    <t>phone-54</t>
  </si>
  <si>
    <t>phone-67-70</t>
  </si>
  <si>
    <t>phone-75</t>
  </si>
  <si>
    <t>phone-84</t>
  </si>
  <si>
    <t>phone-88-89</t>
  </si>
  <si>
    <t>phone-103-104</t>
  </si>
  <si>
    <t>phone-115-116</t>
  </si>
  <si>
    <t>phone-118</t>
  </si>
  <si>
    <t>phone-142</t>
  </si>
  <si>
    <t>phone-156</t>
  </si>
  <si>
    <t>phone-171</t>
  </si>
  <si>
    <t>phone-177-178</t>
  </si>
  <si>
    <t>phone-190</t>
  </si>
  <si>
    <t>phone-197-198</t>
  </si>
  <si>
    <t>phone-200</t>
  </si>
  <si>
    <t>phone-205-207</t>
  </si>
  <si>
    <t>phone-215-216</t>
  </si>
  <si>
    <t>phone-223</t>
  </si>
  <si>
    <t>phone-226</t>
  </si>
  <si>
    <t>phone-229</t>
  </si>
  <si>
    <t>phone-240-241a</t>
  </si>
  <si>
    <t>phone-252-253</t>
  </si>
  <si>
    <t>phone-254-257</t>
  </si>
  <si>
    <t>phone-265-268</t>
  </si>
  <si>
    <t>phone-273-274</t>
  </si>
  <si>
    <t>Phone</t>
  </si>
  <si>
    <t>27/4</t>
  </si>
  <si>
    <t>salary+management</t>
  </si>
  <si>
    <t>rent-Director House</t>
  </si>
  <si>
    <t>office-r</t>
  </si>
  <si>
    <t>Director</t>
  </si>
  <si>
    <t>salary</t>
  </si>
  <si>
    <t>ofir-report</t>
  </si>
  <si>
    <t>Office</t>
  </si>
  <si>
    <t>Emeline</t>
  </si>
  <si>
    <t>phone-15</t>
  </si>
  <si>
    <t>phone-36</t>
  </si>
  <si>
    <t>phone-44a,b</t>
  </si>
  <si>
    <t>phone-45e</t>
  </si>
  <si>
    <t>phone-45s-t</t>
  </si>
  <si>
    <t>phone-59</t>
  </si>
  <si>
    <t>phone-77</t>
  </si>
  <si>
    <t>phone-141</t>
  </si>
  <si>
    <t>phone-143</t>
  </si>
  <si>
    <t>phone-157</t>
  </si>
  <si>
    <t>phone-173</t>
  </si>
  <si>
    <t>phone-201</t>
  </si>
  <si>
    <t>phone-220</t>
  </si>
  <si>
    <t>phone-235</t>
  </si>
  <si>
    <t>phone-275</t>
  </si>
  <si>
    <t>Eun-22</t>
  </si>
  <si>
    <t>Eun-27</t>
  </si>
  <si>
    <t>Eun-30</t>
  </si>
  <si>
    <t>Transport</t>
  </si>
  <si>
    <t>toilet paper</t>
  </si>
  <si>
    <t>Eun-2a</t>
  </si>
  <si>
    <t>rim of papers</t>
  </si>
  <si>
    <t>Eun-3</t>
  </si>
  <si>
    <t>envelopes</t>
  </si>
  <si>
    <t>black ink</t>
  </si>
  <si>
    <t>Eun-4</t>
  </si>
  <si>
    <t>colour ink</t>
  </si>
  <si>
    <t>Eun-8</t>
  </si>
  <si>
    <t>photocopy x50</t>
  </si>
  <si>
    <t>Eun-11</t>
  </si>
  <si>
    <t>photocopy x20</t>
  </si>
  <si>
    <t>Eun-12</t>
  </si>
  <si>
    <t>infor not x2</t>
  </si>
  <si>
    <t>Eun-13</t>
  </si>
  <si>
    <t>pens x10</t>
  </si>
  <si>
    <t>office clips</t>
  </si>
  <si>
    <t>plastic band</t>
  </si>
  <si>
    <t>photocopy x40</t>
  </si>
  <si>
    <t>Eun-14</t>
  </si>
  <si>
    <t>toilet paperx2</t>
  </si>
  <si>
    <t>photocopyx40</t>
  </si>
  <si>
    <t>Eun-17</t>
  </si>
  <si>
    <t>Eun-18</t>
  </si>
  <si>
    <t>toilet paperx5</t>
  </si>
  <si>
    <t>Eun-21</t>
  </si>
  <si>
    <t>exercice book</t>
  </si>
  <si>
    <t>Eun-25</t>
  </si>
  <si>
    <t>toilet bulb</t>
  </si>
  <si>
    <t>Eun-26</t>
  </si>
  <si>
    <t>scotch</t>
  </si>
  <si>
    <t>biz cards</t>
  </si>
  <si>
    <t>Eun-27a</t>
  </si>
  <si>
    <t>agenda</t>
  </si>
  <si>
    <t>Eun-29</t>
  </si>
  <si>
    <t>repair computer</t>
  </si>
  <si>
    <t>ofir-1a</t>
  </si>
  <si>
    <t>offce</t>
  </si>
  <si>
    <t>transfer charges</t>
  </si>
  <si>
    <t>Express Union</t>
  </si>
  <si>
    <t>Eun-1</t>
  </si>
  <si>
    <t>Eun-4a</t>
  </si>
  <si>
    <t>Eun-5</t>
  </si>
  <si>
    <t>Eun-7</t>
  </si>
  <si>
    <t>Eun-10</t>
  </si>
  <si>
    <t>Eun-15</t>
  </si>
  <si>
    <t>Eun-16</t>
  </si>
  <si>
    <t>Eun-19</t>
  </si>
  <si>
    <t>Eun-20</t>
  </si>
  <si>
    <t>Eun-23</t>
  </si>
  <si>
    <t>Eun-24</t>
  </si>
  <si>
    <t>Eun-28</t>
  </si>
  <si>
    <t>ofir-9</t>
  </si>
  <si>
    <t>ofir-12</t>
  </si>
  <si>
    <t>ofir-13</t>
  </si>
  <si>
    <t>ofir-14</t>
  </si>
  <si>
    <t>transfer fees</t>
  </si>
  <si>
    <t>ofir-37</t>
  </si>
  <si>
    <t>ofir-38</t>
  </si>
  <si>
    <t>Express union</t>
  </si>
  <si>
    <t>i17-20</t>
  </si>
  <si>
    <t>i17-21</t>
  </si>
  <si>
    <t>unics</t>
  </si>
  <si>
    <t>Eun-6</t>
  </si>
  <si>
    <t>Eun-9</t>
  </si>
  <si>
    <t>domain subscription</t>
  </si>
  <si>
    <t>independent monitoring</t>
  </si>
  <si>
    <t>hor-2</t>
  </si>
  <si>
    <t>water-snec</t>
  </si>
  <si>
    <t>rents+bills</t>
  </si>
  <si>
    <t>office-report</t>
  </si>
  <si>
    <t>electricity-sonel</t>
  </si>
  <si>
    <t>office Assistance</t>
  </si>
  <si>
    <t>16/4-18/5</t>
  </si>
  <si>
    <t>LAGA Family - Investing in team spirit and professional level</t>
  </si>
  <si>
    <t>laga family</t>
  </si>
  <si>
    <t>feedingx12</t>
  </si>
  <si>
    <t>ofir-A-a</t>
  </si>
  <si>
    <t>D3-ofir-58</t>
  </si>
  <si>
    <t>ofir-59</t>
  </si>
  <si>
    <t>D4-i25</t>
  </si>
  <si>
    <t>phone-16</t>
  </si>
  <si>
    <t>communications</t>
  </si>
  <si>
    <t>D4-i25-r</t>
  </si>
  <si>
    <t>28/4</t>
  </si>
  <si>
    <t>entry in to x-ray control area</t>
  </si>
  <si>
    <t>examination of tarmac</t>
  </si>
  <si>
    <t>internetx3days</t>
  </si>
  <si>
    <t>internetx2days</t>
  </si>
  <si>
    <t>Mission D4</t>
  </si>
  <si>
    <t>Douala-Airport and camair</t>
  </si>
  <si>
    <t>27-13506</t>
  </si>
  <si>
    <t>Investigations</t>
  </si>
  <si>
    <t>Bank charges</t>
  </si>
  <si>
    <t>UNICS</t>
  </si>
  <si>
    <t>Afriland</t>
  </si>
  <si>
    <t>Budget line</t>
  </si>
  <si>
    <t>Amount CFA</t>
  </si>
  <si>
    <t>Amount USD</t>
  </si>
  <si>
    <t>Details</t>
  </si>
  <si>
    <t>Coordination</t>
  </si>
  <si>
    <t>wildlife justice Magazine</t>
  </si>
  <si>
    <t>AmountCFA</t>
  </si>
  <si>
    <t>Donor</t>
  </si>
  <si>
    <t>Born Free</t>
  </si>
  <si>
    <t>Used</t>
  </si>
  <si>
    <t>World Bank</t>
  </si>
  <si>
    <t>BHC</t>
  </si>
  <si>
    <t>Arcus</t>
  </si>
  <si>
    <t>TOTAL</t>
  </si>
  <si>
    <t>Balance end 2005</t>
  </si>
  <si>
    <t>Donated February</t>
  </si>
  <si>
    <t>15/2</t>
  </si>
  <si>
    <t>Used January</t>
  </si>
  <si>
    <t>Used February</t>
  </si>
  <si>
    <t>The World Bank</t>
  </si>
  <si>
    <t>Donated December</t>
  </si>
  <si>
    <t>31/12</t>
  </si>
  <si>
    <t xml:space="preserve">Advance payments  </t>
  </si>
  <si>
    <t>Guarantee</t>
  </si>
  <si>
    <t>equipping office</t>
  </si>
  <si>
    <t>House-rep</t>
  </si>
  <si>
    <t>Money transferred to the Bank</t>
  </si>
  <si>
    <t>Bank commission</t>
  </si>
  <si>
    <t>tax</t>
  </si>
  <si>
    <t>Transaction to the account</t>
  </si>
  <si>
    <t>Used March</t>
  </si>
  <si>
    <t>Donated March</t>
  </si>
  <si>
    <t>ProWildlife</t>
  </si>
  <si>
    <t>Bankfile</t>
  </si>
  <si>
    <t>Hongkong seizure investigation</t>
  </si>
  <si>
    <t>Bamenda-ivory+Internet fraud</t>
  </si>
  <si>
    <t>flight Garoua-y`de</t>
  </si>
  <si>
    <t>lodgingX2</t>
  </si>
  <si>
    <t>Douala-ivory- Hongkong seizure</t>
  </si>
  <si>
    <t>Hongkong seizure - Yaounde</t>
  </si>
  <si>
    <t>minfof bonus</t>
  </si>
  <si>
    <t>Douala-ivory- Chinese Ship</t>
  </si>
  <si>
    <t>Hongkong-seizure-  arrest+inspection container</t>
  </si>
  <si>
    <t>Hongkong-seizure -3 arrests+house search</t>
  </si>
  <si>
    <t>Clerk of the court</t>
  </si>
  <si>
    <t>moving container</t>
  </si>
  <si>
    <t>Survillance-10days</t>
  </si>
  <si>
    <t>Hongkong seizure - East- House Search</t>
  </si>
  <si>
    <t>lodging driver</t>
  </si>
  <si>
    <t>lodging police</t>
  </si>
  <si>
    <t>police feeding</t>
  </si>
  <si>
    <t>Bafia Apes and Drugs</t>
  </si>
  <si>
    <t>Protected Area and law enforcement</t>
  </si>
  <si>
    <t>Apes &amp;Health</t>
  </si>
  <si>
    <t>Lions</t>
  </si>
  <si>
    <t>Galit</t>
  </si>
  <si>
    <t>police stamps x2</t>
  </si>
  <si>
    <t>Bill clark</t>
  </si>
  <si>
    <t>Distribution Wildlife Justice Magazine</t>
  </si>
  <si>
    <t>Hongkong</t>
  </si>
  <si>
    <t>Ofir-r</t>
  </si>
  <si>
    <t>rent</t>
  </si>
  <si>
    <t>Salary</t>
  </si>
  <si>
    <t>transfer charges inside Cameroon</t>
  </si>
  <si>
    <t>bonus labour day</t>
  </si>
  <si>
    <t>Labour day celebration</t>
  </si>
  <si>
    <t>2 operations +4 arrests HK investigation</t>
  </si>
  <si>
    <t xml:space="preserve">      TOTAL EXPENDITURE MAY</t>
  </si>
  <si>
    <t>Donated April</t>
  </si>
  <si>
    <t>Used April</t>
  </si>
  <si>
    <t>Balance end March</t>
  </si>
  <si>
    <t>1/4</t>
  </si>
  <si>
    <t>World Bank transaction - detailed</t>
  </si>
  <si>
    <t>$1=515CFA</t>
  </si>
  <si>
    <t>(Normal Rate on day of transaction=515)</t>
  </si>
  <si>
    <t>Donated May</t>
  </si>
  <si>
    <t>western union</t>
  </si>
  <si>
    <t>Used May</t>
  </si>
  <si>
    <t>Passing to June</t>
  </si>
  <si>
    <t>May</t>
  </si>
  <si>
    <t>FWS</t>
  </si>
  <si>
    <t>US FWS</t>
  </si>
  <si>
    <t>D2-ofir-52</t>
  </si>
  <si>
    <t>Mission E1</t>
  </si>
  <si>
    <t>20 investigations, 7 provinces</t>
  </si>
  <si>
    <t>mail</t>
  </si>
  <si>
    <t>Jail Visits</t>
  </si>
  <si>
    <t>follow up 17 cases12 locked subjects</t>
  </si>
  <si>
    <t>25 media pieces</t>
  </si>
  <si>
    <t>25 media pieces+Magazine launch</t>
  </si>
  <si>
    <t xml:space="preserve">FINANCIAL REPORT      -       May 2006 - Summary       </t>
  </si>
  <si>
    <t xml:space="preserve">FINANCIAL REPORT      -       May 2006        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</si>
</sst>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₪&quot;\ #,##0;&quot;₪&quot;\ \-#,##0"/>
    <numFmt numFmtId="181" formatCode="&quot;₪&quot;\ #,##0;[Red]&quot;₪&quot;\ \-#,##0"/>
    <numFmt numFmtId="182" formatCode="&quot;₪&quot;\ #,##0.00;&quot;₪&quot;\ \-#,##0.00"/>
    <numFmt numFmtId="183" formatCode="&quot;₪&quot;\ #,##0.00;[Red]&quot;₪&quot;\ \-#,##0.00"/>
    <numFmt numFmtId="184" formatCode="_ &quot;₪&quot;\ * #,##0_ ;_ &quot;₪&quot;\ * \-#,##0_ ;_ &quot;₪&quot;\ * &quot;-&quot;_ ;_ @_ "/>
    <numFmt numFmtId="185" formatCode="_ * #,##0_ ;_ * \-#,##0_ ;_ * &quot;-&quot;_ ;_ @_ "/>
    <numFmt numFmtId="186" formatCode="_ &quot;₪&quot;\ * #,##0.00_ ;_ &quot;₪&quot;\ * \-#,##0.00_ ;_ &quot;₪&quot;\ * &quot;-&quot;??_ ;_ @_ "/>
    <numFmt numFmtId="187" formatCode="_ * #,##0.00_ ;_ * \-#,##0.00_ ;_ * &quot;-&quot;??_ ;_ @_ "/>
    <numFmt numFmtId="188" formatCode="m/d"/>
    <numFmt numFmtId="189" formatCode="m/d/yy"/>
    <numFmt numFmtId="190" formatCode="#,##0;[Red]#,##0"/>
    <numFmt numFmtId="191" formatCode="#,##0_ ;[Red]\-#,##0\ "/>
    <numFmt numFmtId="192" formatCode="[$$-409]#,##0.0;[Red][$$-409]#,##0.0"/>
    <numFmt numFmtId="193" formatCode="#,##0\ _€"/>
    <numFmt numFmtId="194" formatCode="#,##0.00\ &quot;€&quot;"/>
    <numFmt numFmtId="195" formatCode="d/m;@"/>
    <numFmt numFmtId="196" formatCode="_ [$€]\ * #,##0.00_ ;_ [$€]\ * \-#,##0.00_ ;_ [$€]\ * &quot;-&quot;??_ ;_ @_ "/>
    <numFmt numFmtId="197" formatCode="[$$-409]#,##0;[Red][$$-409]#,##0"/>
    <numFmt numFmtId="198" formatCode="&quot;$&quot;#,##0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name val="Arial"/>
      <family val="2"/>
    </font>
    <font>
      <sz val="8"/>
      <color indexed="10"/>
      <name val="Tahoma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53"/>
      <name val="Arial"/>
      <family val="2"/>
    </font>
    <font>
      <u val="single"/>
      <sz val="10"/>
      <color indexed="12"/>
      <name val="Arial"/>
      <family val="0"/>
    </font>
    <font>
      <sz val="10"/>
      <color indexed="20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0"/>
      <color indexed="50"/>
      <name val="Arial"/>
      <family val="2"/>
    </font>
    <font>
      <sz val="10"/>
      <color indexed="21"/>
      <name val="Arial"/>
      <family val="2"/>
    </font>
    <font>
      <sz val="9"/>
      <name val="Arial"/>
      <family val="2"/>
    </font>
    <font>
      <sz val="9"/>
      <color indexed="53"/>
      <name val="Arial"/>
      <family val="2"/>
    </font>
    <font>
      <sz val="10"/>
      <color indexed="57"/>
      <name val="Arial"/>
      <family val="2"/>
    </font>
    <font>
      <sz val="8"/>
      <color indexed="50"/>
      <name val="Arial"/>
      <family val="2"/>
    </font>
    <font>
      <sz val="10"/>
      <color indexed="19"/>
      <name val="Arial"/>
      <family val="2"/>
    </font>
    <font>
      <sz val="8"/>
      <color indexed="19"/>
      <name val="Arial"/>
      <family val="2"/>
    </font>
    <font>
      <sz val="8"/>
      <color indexed="6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8"/>
      <color indexed="21"/>
      <name val="Arial"/>
      <family val="2"/>
    </font>
    <font>
      <b/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53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190" fontId="1" fillId="0" borderId="0" xfId="0" applyNumberFormat="1" applyFont="1" applyAlignment="1">
      <alignment horizontal="center"/>
    </xf>
    <xf numFmtId="19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 quotePrefix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0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2" borderId="0" xfId="0" applyNumberFormat="1" applyFill="1" applyAlignment="1">
      <alignment horizontal="center" shrinkToFit="1"/>
    </xf>
    <xf numFmtId="49" fontId="6" fillId="0" borderId="0" xfId="0" applyNumberFormat="1" applyFont="1" applyAlignment="1">
      <alignment/>
    </xf>
    <xf numFmtId="49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190" fontId="0" fillId="2" borderId="0" xfId="0" applyNumberFormat="1" applyFill="1" applyAlignment="1">
      <alignment/>
    </xf>
    <xf numFmtId="190" fontId="7" fillId="2" borderId="0" xfId="0" applyNumberFormat="1" applyFont="1" applyFill="1" applyAlignment="1">
      <alignment/>
    </xf>
    <xf numFmtId="192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190" fontId="0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9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Alignment="1">
      <alignment horizontal="left"/>
    </xf>
    <xf numFmtId="1" fontId="0" fillId="2" borderId="0" xfId="0" applyNumberFormat="1" applyFill="1" applyAlignment="1">
      <alignment/>
    </xf>
    <xf numFmtId="1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/>
    </xf>
    <xf numFmtId="192" fontId="0" fillId="2" borderId="0" xfId="0" applyNumberFormat="1" applyFill="1" applyAlignment="1">
      <alignment/>
    </xf>
    <xf numFmtId="1" fontId="0" fillId="2" borderId="0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49" fontId="1" fillId="2" borderId="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3" fontId="0" fillId="2" borderId="0" xfId="0" applyNumberFormat="1" applyFont="1" applyFill="1" applyAlignment="1">
      <alignment/>
    </xf>
    <xf numFmtId="49" fontId="0" fillId="0" borderId="0" xfId="0" applyNumberFormat="1" applyAlignment="1">
      <alignment horizontal="left"/>
    </xf>
    <xf numFmtId="1" fontId="0" fillId="0" borderId="0" xfId="0" applyNumberFormat="1" applyBorder="1" applyAlignment="1">
      <alignment/>
    </xf>
    <xf numFmtId="3" fontId="10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1" fontId="0" fillId="0" borderId="0" xfId="0" applyNumberFormat="1" applyFill="1" applyAlignment="1">
      <alignment horizontal="center"/>
    </xf>
    <xf numFmtId="3" fontId="12" fillId="0" borderId="0" xfId="0" applyNumberFormat="1" applyFont="1" applyAlignment="1">
      <alignment/>
    </xf>
    <xf numFmtId="49" fontId="1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/>
    </xf>
    <xf numFmtId="3" fontId="1" fillId="0" borderId="2" xfId="0" applyNumberFormat="1" applyFont="1" applyFill="1" applyBorder="1" applyAlignment="1">
      <alignment/>
    </xf>
    <xf numFmtId="49" fontId="0" fillId="0" borderId="2" xfId="0" applyNumberFormat="1" applyFill="1" applyBorder="1" applyAlignment="1">
      <alignment/>
    </xf>
    <xf numFmtId="49" fontId="1" fillId="0" borderId="2" xfId="0" applyNumberFormat="1" applyFont="1" applyFill="1" applyBorder="1" applyAlignment="1">
      <alignment/>
    </xf>
    <xf numFmtId="49" fontId="0" fillId="0" borderId="2" xfId="0" applyNumberFormat="1" applyBorder="1" applyAlignment="1">
      <alignment/>
    </xf>
    <xf numFmtId="49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/>
    </xf>
    <xf numFmtId="192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49" fontId="1" fillId="0" borderId="0" xfId="0" applyNumberFormat="1" applyFont="1" applyFill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center"/>
    </xf>
    <xf numFmtId="193" fontId="0" fillId="0" borderId="0" xfId="0" applyNumberFormat="1" applyFont="1" applyFill="1" applyAlignment="1">
      <alignment/>
    </xf>
    <xf numFmtId="194" fontId="0" fillId="0" borderId="0" xfId="0" applyNumberFormat="1" applyFont="1" applyFill="1" applyAlignment="1">
      <alignment/>
    </xf>
    <xf numFmtId="195" fontId="0" fillId="0" borderId="0" xfId="0" applyNumberFormat="1" applyFont="1" applyFill="1" applyBorder="1" applyAlignment="1">
      <alignment horizontal="center"/>
    </xf>
    <xf numFmtId="3" fontId="1" fillId="0" borderId="2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10" fillId="2" borderId="0" xfId="0" applyNumberFormat="1" applyFont="1" applyFill="1" applyAlignment="1">
      <alignment/>
    </xf>
    <xf numFmtId="49" fontId="10" fillId="0" borderId="0" xfId="21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3" fontId="12" fillId="2" borderId="0" xfId="0" applyNumberFormat="1" applyFont="1" applyFill="1" applyAlignment="1">
      <alignment/>
    </xf>
    <xf numFmtId="3" fontId="17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3" fontId="14" fillId="0" borderId="2" xfId="0" applyNumberFormat="1" applyFont="1" applyBorder="1" applyAlignment="1">
      <alignment/>
    </xf>
    <xf numFmtId="3" fontId="1" fillId="0" borderId="3" xfId="0" applyNumberFormat="1" applyFont="1" applyFill="1" applyBorder="1" applyAlignment="1">
      <alignment/>
    </xf>
    <xf numFmtId="49" fontId="1" fillId="0" borderId="3" xfId="0" applyNumberFormat="1" applyFont="1" applyFill="1" applyBorder="1" applyAlignment="1">
      <alignment/>
    </xf>
    <xf numFmtId="49" fontId="1" fillId="0" borderId="3" xfId="0" applyNumberFormat="1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192" fontId="1" fillId="0" borderId="3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3" xfId="0" applyNumberFormat="1" applyFill="1" applyBorder="1" applyAlignment="1">
      <alignment/>
    </xf>
    <xf numFmtId="49" fontId="0" fillId="0" borderId="3" xfId="0" applyNumberFormat="1" applyFont="1" applyFill="1" applyBorder="1" applyAlignment="1">
      <alignment/>
    </xf>
    <xf numFmtId="49" fontId="0" fillId="0" borderId="3" xfId="0" applyNumberFormat="1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3" fontId="0" fillId="0" borderId="3" xfId="0" applyNumberFormat="1" applyBorder="1" applyAlignment="1">
      <alignment/>
    </xf>
    <xf numFmtId="197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49" fontId="1" fillId="0" borderId="3" xfId="0" applyNumberFormat="1" applyFont="1" applyBorder="1" applyAlignment="1">
      <alignment/>
    </xf>
    <xf numFmtId="49" fontId="0" fillId="0" borderId="3" xfId="0" applyNumberFormat="1" applyBorder="1" applyAlignment="1">
      <alignment/>
    </xf>
    <xf numFmtId="197" fontId="1" fillId="0" borderId="3" xfId="0" applyNumberFormat="1" applyFont="1" applyBorder="1" applyAlignment="1">
      <alignment/>
    </xf>
    <xf numFmtId="3" fontId="2" fillId="2" borderId="0" xfId="0" applyNumberFormat="1" applyFont="1" applyFill="1" applyAlignment="1">
      <alignment/>
    </xf>
    <xf numFmtId="192" fontId="19" fillId="0" borderId="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192" fontId="19" fillId="0" borderId="0" xfId="0" applyNumberFormat="1" applyFont="1" applyAlignment="1">
      <alignment/>
    </xf>
    <xf numFmtId="192" fontId="0" fillId="0" borderId="3" xfId="0" applyNumberFormat="1" applyBorder="1" applyAlignment="1">
      <alignment/>
    </xf>
    <xf numFmtId="3" fontId="14" fillId="0" borderId="3" xfId="0" applyNumberFormat="1" applyFont="1" applyFill="1" applyBorder="1" applyAlignment="1">
      <alignment/>
    </xf>
    <xf numFmtId="49" fontId="14" fillId="0" borderId="3" xfId="0" applyNumberFormat="1" applyFont="1" applyBorder="1" applyAlignment="1">
      <alignment/>
    </xf>
    <xf numFmtId="49" fontId="14" fillId="0" borderId="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49" fontId="2" fillId="0" borderId="3" xfId="0" applyNumberFormat="1" applyFont="1" applyBorder="1" applyAlignment="1">
      <alignment/>
    </xf>
    <xf numFmtId="49" fontId="2" fillId="0" borderId="3" xfId="0" applyNumberFormat="1" applyFont="1" applyBorder="1" applyAlignment="1">
      <alignment horizontal="center"/>
    </xf>
    <xf numFmtId="49" fontId="12" fillId="0" borderId="0" xfId="0" applyNumberFormat="1" applyFont="1" applyFill="1" applyAlignment="1">
      <alignment/>
    </xf>
    <xf numFmtId="3" fontId="12" fillId="0" borderId="3" xfId="0" applyNumberFormat="1" applyFont="1" applyBorder="1" applyAlignment="1">
      <alignment/>
    </xf>
    <xf numFmtId="49" fontId="12" fillId="0" borderId="3" xfId="0" applyNumberFormat="1" applyFont="1" applyFill="1" applyBorder="1" applyAlignment="1">
      <alignment/>
    </xf>
    <xf numFmtId="49" fontId="12" fillId="0" borderId="3" xfId="0" applyNumberFormat="1" applyFont="1" applyBorder="1" applyAlignment="1">
      <alignment/>
    </xf>
    <xf numFmtId="49" fontId="12" fillId="0" borderId="3" xfId="0" applyNumberFormat="1" applyFont="1" applyBorder="1" applyAlignment="1">
      <alignment horizontal="center"/>
    </xf>
    <xf numFmtId="0" fontId="12" fillId="0" borderId="0" xfId="0" applyFont="1" applyAlignment="1">
      <alignment/>
    </xf>
    <xf numFmtId="49" fontId="20" fillId="0" borderId="0" xfId="0" applyNumberFormat="1" applyFont="1" applyFill="1" applyAlignment="1">
      <alignment/>
    </xf>
    <xf numFmtId="49" fontId="20" fillId="0" borderId="3" xfId="0" applyNumberFormat="1" applyFont="1" applyBorder="1" applyAlignment="1">
      <alignment horizontal="center"/>
    </xf>
    <xf numFmtId="0" fontId="20" fillId="0" borderId="0" xfId="0" applyFont="1" applyAlignment="1">
      <alignment/>
    </xf>
    <xf numFmtId="3" fontId="17" fillId="0" borderId="3" xfId="0" applyNumberFormat="1" applyFont="1" applyBorder="1" applyAlignment="1">
      <alignment/>
    </xf>
    <xf numFmtId="49" fontId="17" fillId="0" borderId="3" xfId="0" applyNumberFormat="1" applyFont="1" applyFill="1" applyBorder="1" applyAlignment="1">
      <alignment/>
    </xf>
    <xf numFmtId="49" fontId="17" fillId="0" borderId="3" xfId="0" applyNumberFormat="1" applyFont="1" applyBorder="1" applyAlignment="1">
      <alignment/>
    </xf>
    <xf numFmtId="3" fontId="21" fillId="0" borderId="3" xfId="0" applyNumberFormat="1" applyFont="1" applyBorder="1" applyAlignment="1">
      <alignment/>
    </xf>
    <xf numFmtId="49" fontId="21" fillId="0" borderId="3" xfId="0" applyNumberFormat="1" applyFont="1" applyFill="1" applyBorder="1" applyAlignment="1">
      <alignment/>
    </xf>
    <xf numFmtId="49" fontId="21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/>
    </xf>
    <xf numFmtId="3" fontId="22" fillId="0" borderId="3" xfId="0" applyNumberFormat="1" applyFont="1" applyBorder="1" applyAlignment="1">
      <alignment/>
    </xf>
    <xf numFmtId="192" fontId="19" fillId="0" borderId="3" xfId="0" applyNumberFormat="1" applyFont="1" applyBorder="1" applyAlignment="1">
      <alignment/>
    </xf>
    <xf numFmtId="3" fontId="23" fillId="0" borderId="0" xfId="0" applyNumberFormat="1" applyFont="1" applyFill="1" applyAlignment="1">
      <alignment/>
    </xf>
    <xf numFmtId="49" fontId="14" fillId="0" borderId="0" xfId="0" applyNumberFormat="1" applyFont="1" applyAlignment="1">
      <alignment/>
    </xf>
    <xf numFmtId="49" fontId="14" fillId="0" borderId="0" xfId="0" applyNumberFormat="1" applyFont="1" applyAlignment="1">
      <alignment horizontal="center"/>
    </xf>
    <xf numFmtId="3" fontId="14" fillId="0" borderId="0" xfId="0" applyNumberFormat="1" applyFont="1" applyAlignment="1">
      <alignment/>
    </xf>
    <xf numFmtId="3" fontId="23" fillId="2" borderId="0" xfId="0" applyNumberFormat="1" applyFont="1" applyFill="1" applyAlignment="1">
      <alignment/>
    </xf>
    <xf numFmtId="49" fontId="14" fillId="2" borderId="0" xfId="0" applyNumberFormat="1" applyFont="1" applyFill="1" applyAlignment="1">
      <alignment/>
    </xf>
    <xf numFmtId="49" fontId="14" fillId="2" borderId="0" xfId="0" applyNumberFormat="1" applyFont="1" applyFill="1" applyAlignment="1">
      <alignment horizontal="center"/>
    </xf>
    <xf numFmtId="3" fontId="16" fillId="2" borderId="0" xfId="0" applyNumberFormat="1" applyFont="1" applyFill="1" applyAlignment="1">
      <alignment/>
    </xf>
    <xf numFmtId="49" fontId="14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49" fontId="24" fillId="0" borderId="0" xfId="0" applyNumberFormat="1" applyFont="1" applyFill="1" applyAlignment="1">
      <alignment/>
    </xf>
    <xf numFmtId="49" fontId="24" fillId="0" borderId="0" xfId="0" applyNumberFormat="1" applyFont="1" applyFill="1" applyAlignment="1">
      <alignment horizontal="center"/>
    </xf>
    <xf numFmtId="3" fontId="16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/>
    </xf>
    <xf numFmtId="192" fontId="19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/>
    </xf>
    <xf numFmtId="49" fontId="2" fillId="2" borderId="0" xfId="0" applyNumberFormat="1" applyFont="1" applyFill="1" applyAlignment="1">
      <alignment/>
    </xf>
    <xf numFmtId="49" fontId="2" fillId="2" borderId="0" xfId="0" applyNumberFormat="1" applyFont="1" applyFill="1" applyAlignment="1">
      <alignment horizontal="center"/>
    </xf>
    <xf numFmtId="3" fontId="19" fillId="2" borderId="0" xfId="0" applyNumberFormat="1" applyFont="1" applyFill="1" applyAlignment="1">
      <alignment/>
    </xf>
    <xf numFmtId="192" fontId="19" fillId="2" borderId="0" xfId="0" applyNumberFormat="1" applyFont="1" applyFill="1" applyAlignment="1">
      <alignment/>
    </xf>
    <xf numFmtId="3" fontId="26" fillId="0" borderId="0" xfId="0" applyNumberFormat="1" applyFont="1" applyFill="1" applyAlignment="1">
      <alignment/>
    </xf>
    <xf numFmtId="49" fontId="26" fillId="0" borderId="0" xfId="0" applyNumberFormat="1" applyFont="1" applyFill="1" applyAlignment="1">
      <alignment/>
    </xf>
    <xf numFmtId="49" fontId="26" fillId="0" borderId="0" xfId="0" applyNumberFormat="1" applyFont="1" applyFill="1" applyAlignment="1">
      <alignment horizontal="center"/>
    </xf>
    <xf numFmtId="3" fontId="27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49" fontId="12" fillId="2" borderId="0" xfId="0" applyNumberFormat="1" applyFont="1" applyFill="1" applyAlignment="1">
      <alignment/>
    </xf>
    <xf numFmtId="49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/>
    </xf>
    <xf numFmtId="3" fontId="28" fillId="0" borderId="0" xfId="0" applyNumberFormat="1" applyFont="1" applyFill="1" applyAlignment="1">
      <alignment/>
    </xf>
    <xf numFmtId="192" fontId="12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 horizontal="center"/>
    </xf>
    <xf numFmtId="192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49" fontId="17" fillId="0" borderId="0" xfId="0" applyNumberFormat="1" applyFont="1" applyFill="1" applyAlignment="1">
      <alignment/>
    </xf>
    <xf numFmtId="3" fontId="29" fillId="0" borderId="0" xfId="0" applyNumberFormat="1" applyFont="1" applyFill="1" applyAlignment="1">
      <alignment/>
    </xf>
    <xf numFmtId="49" fontId="17" fillId="0" borderId="0" xfId="0" applyNumberFormat="1" applyFont="1" applyFill="1" applyAlignment="1">
      <alignment horizontal="center"/>
    </xf>
    <xf numFmtId="3" fontId="30" fillId="0" borderId="0" xfId="0" applyNumberFormat="1" applyFont="1" applyFill="1" applyAlignment="1">
      <alignment/>
    </xf>
    <xf numFmtId="192" fontId="30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3" fontId="29" fillId="2" borderId="0" xfId="0" applyNumberFormat="1" applyFont="1" applyFill="1" applyAlignment="1">
      <alignment/>
    </xf>
    <xf numFmtId="49" fontId="17" fillId="2" borderId="0" xfId="0" applyNumberFormat="1" applyFont="1" applyFill="1" applyAlignment="1">
      <alignment/>
    </xf>
    <xf numFmtId="49" fontId="17" fillId="2" borderId="0" xfId="0" applyNumberFormat="1" applyFont="1" applyFill="1" applyAlignment="1">
      <alignment horizontal="center"/>
    </xf>
    <xf numFmtId="3" fontId="30" fillId="2" borderId="0" xfId="0" applyNumberFormat="1" applyFont="1" applyFill="1" applyAlignment="1">
      <alignment/>
    </xf>
    <xf numFmtId="192" fontId="30" fillId="2" borderId="0" xfId="0" applyNumberFormat="1" applyFont="1" applyFill="1" applyAlignment="1">
      <alignment/>
    </xf>
    <xf numFmtId="0" fontId="17" fillId="2" borderId="0" xfId="0" applyFont="1" applyFill="1" applyAlignment="1">
      <alignment/>
    </xf>
    <xf numFmtId="49" fontId="21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horizontal="center"/>
    </xf>
    <xf numFmtId="3" fontId="31" fillId="0" borderId="0" xfId="0" applyNumberFormat="1" applyFont="1" applyFill="1" applyAlignment="1">
      <alignment/>
    </xf>
    <xf numFmtId="192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3" fontId="21" fillId="2" borderId="0" xfId="0" applyNumberFormat="1" applyFont="1" applyFill="1" applyAlignment="1">
      <alignment/>
    </xf>
    <xf numFmtId="49" fontId="21" fillId="2" borderId="0" xfId="0" applyNumberFormat="1" applyFont="1" applyFill="1" applyAlignment="1">
      <alignment/>
    </xf>
    <xf numFmtId="49" fontId="21" fillId="2" borderId="0" xfId="0" applyNumberFormat="1" applyFont="1" applyFill="1" applyAlignment="1">
      <alignment horizontal="center"/>
    </xf>
    <xf numFmtId="3" fontId="31" fillId="2" borderId="0" xfId="0" applyNumberFormat="1" applyFont="1" applyFill="1" applyAlignment="1">
      <alignment/>
    </xf>
    <xf numFmtId="192" fontId="21" fillId="2" borderId="0" xfId="0" applyNumberFormat="1" applyFont="1" applyFill="1" applyAlignment="1">
      <alignment/>
    </xf>
    <xf numFmtId="0" fontId="21" fillId="2" borderId="0" xfId="0" applyFont="1" applyFill="1" applyAlignment="1">
      <alignment/>
    </xf>
    <xf numFmtId="3" fontId="32" fillId="0" borderId="2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7" fillId="2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3" fontId="14" fillId="0" borderId="0" xfId="0" applyNumberFormat="1" applyFont="1" applyFill="1" applyAlignment="1">
      <alignment/>
    </xf>
    <xf numFmtId="49" fontId="17" fillId="0" borderId="0" xfId="0" applyNumberFormat="1" applyFont="1" applyAlignment="1">
      <alignment/>
    </xf>
    <xf numFmtId="49" fontId="17" fillId="0" borderId="0" xfId="0" applyNumberFormat="1" applyFont="1" applyAlignment="1">
      <alignment horizontal="center"/>
    </xf>
    <xf numFmtId="190" fontId="17" fillId="0" borderId="0" xfId="0" applyNumberFormat="1" applyFont="1" applyAlignment="1">
      <alignment/>
    </xf>
    <xf numFmtId="0" fontId="17" fillId="0" borderId="0" xfId="0" applyFont="1" applyAlignment="1">
      <alignment/>
    </xf>
    <xf numFmtId="49" fontId="14" fillId="0" borderId="0" xfId="0" applyNumberFormat="1" applyFont="1" applyAlignment="1">
      <alignment horizontal="left"/>
    </xf>
    <xf numFmtId="192" fontId="19" fillId="0" borderId="0" xfId="0" applyNumberFormat="1" applyFont="1" applyFill="1" applyAlignment="1">
      <alignment/>
    </xf>
    <xf numFmtId="3" fontId="16" fillId="0" borderId="3" xfId="0" applyNumberFormat="1" applyFont="1" applyBorder="1" applyAlignment="1">
      <alignment/>
    </xf>
    <xf numFmtId="49" fontId="16" fillId="0" borderId="3" xfId="0" applyNumberFormat="1" applyFont="1" applyFill="1" applyBorder="1" applyAlignment="1">
      <alignment/>
    </xf>
    <xf numFmtId="49" fontId="16" fillId="0" borderId="3" xfId="0" applyNumberFormat="1" applyFont="1" applyBorder="1" applyAlignment="1">
      <alignment/>
    </xf>
    <xf numFmtId="3" fontId="16" fillId="2" borderId="0" xfId="0" applyNumberFormat="1" applyFont="1" applyFill="1" applyAlignment="1">
      <alignment/>
    </xf>
    <xf numFmtId="49" fontId="16" fillId="2" borderId="0" xfId="0" applyNumberFormat="1" applyFont="1" applyFill="1" applyAlignment="1">
      <alignment/>
    </xf>
    <xf numFmtId="19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3" fontId="33" fillId="0" borderId="0" xfId="0" applyNumberFormat="1" applyFont="1" applyFill="1" applyAlignment="1">
      <alignment/>
    </xf>
    <xf numFmtId="198" fontId="2" fillId="0" borderId="0" xfId="0" applyNumberFormat="1" applyFont="1" applyFill="1" applyAlignment="1">
      <alignment/>
    </xf>
    <xf numFmtId="192" fontId="2" fillId="0" borderId="0" xfId="0" applyNumberFormat="1" applyFont="1" applyAlignment="1">
      <alignment/>
    </xf>
    <xf numFmtId="3" fontId="34" fillId="0" borderId="0" xfId="0" applyNumberFormat="1" applyFont="1" applyFill="1" applyAlignment="1">
      <alignment/>
    </xf>
    <xf numFmtId="49" fontId="35" fillId="0" borderId="0" xfId="0" applyNumberFormat="1" applyFont="1" applyFill="1" applyAlignment="1">
      <alignment/>
    </xf>
    <xf numFmtId="192" fontId="3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13" fillId="0" borderId="2" xfId="0" applyNumberFormat="1" applyFont="1" applyBorder="1" applyAlignment="1">
      <alignment/>
    </xf>
    <xf numFmtId="1" fontId="12" fillId="0" borderId="0" xfId="0" applyNumberFormat="1" applyFont="1" applyAlignment="1">
      <alignment/>
    </xf>
    <xf numFmtId="3" fontId="12" fillId="2" borderId="0" xfId="0" applyNumberFormat="1" applyFont="1" applyFill="1" applyAlignment="1" quotePrefix="1">
      <alignment/>
    </xf>
    <xf numFmtId="3" fontId="32" fillId="2" borderId="0" xfId="0" applyNumberFormat="1" applyFont="1" applyFill="1" applyAlignment="1">
      <alignment/>
    </xf>
    <xf numFmtId="3" fontId="35" fillId="0" borderId="2" xfId="0" applyNumberFormat="1" applyFont="1" applyBorder="1" applyAlignment="1">
      <alignment/>
    </xf>
    <xf numFmtId="3" fontId="2" fillId="0" borderId="0" xfId="0" applyNumberFormat="1" applyFont="1" applyAlignment="1" quotePrefix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3" fontId="2" fillId="2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12" fillId="2" borderId="0" xfId="0" applyNumberFormat="1" applyFont="1" applyFill="1" applyAlignment="1">
      <alignment/>
    </xf>
    <xf numFmtId="3" fontId="16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3" fontId="16" fillId="0" borderId="0" xfId="0" applyNumberFormat="1" applyFont="1" applyAlignment="1" quotePrefix="1">
      <alignment/>
    </xf>
    <xf numFmtId="3" fontId="16" fillId="0" borderId="0" xfId="0" applyNumberFormat="1" applyFont="1" applyFill="1" applyAlignment="1" quotePrefix="1">
      <alignment/>
    </xf>
    <xf numFmtId="3" fontId="16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/>
    </xf>
    <xf numFmtId="1" fontId="16" fillId="0" borderId="0" xfId="0" applyNumberFormat="1" applyFont="1" applyAlignment="1">
      <alignment/>
    </xf>
    <xf numFmtId="3" fontId="16" fillId="0" borderId="0" xfId="0" applyNumberFormat="1" applyFont="1" applyFill="1" applyBorder="1" applyAlignment="1" quotePrefix="1">
      <alignment/>
    </xf>
    <xf numFmtId="190" fontId="16" fillId="0" borderId="0" xfId="0" applyNumberFormat="1" applyFont="1" applyFill="1" applyAlignment="1">
      <alignment/>
    </xf>
    <xf numFmtId="3" fontId="35" fillId="2" borderId="0" xfId="0" applyNumberFormat="1" applyFont="1" applyFill="1" applyAlignment="1">
      <alignment/>
    </xf>
    <xf numFmtId="3" fontId="35" fillId="0" borderId="0" xfId="0" applyNumberFormat="1" applyFont="1" applyFill="1" applyAlignment="1">
      <alignment/>
    </xf>
    <xf numFmtId="3" fontId="14" fillId="2" borderId="0" xfId="0" applyNumberFormat="1" applyFont="1" applyFill="1" applyAlignment="1">
      <alignment/>
    </xf>
    <xf numFmtId="3" fontId="14" fillId="0" borderId="0" xfId="0" applyNumberFormat="1" applyFont="1" applyAlignment="1" quotePrefix="1">
      <alignment/>
    </xf>
    <xf numFmtId="3" fontId="37" fillId="0" borderId="0" xfId="0" applyNumberFormat="1" applyFont="1" applyAlignment="1">
      <alignment/>
    </xf>
    <xf numFmtId="3" fontId="2" fillId="2" borderId="0" xfId="0" applyNumberFormat="1" applyFont="1" applyFill="1" applyAlignment="1" quotePrefix="1">
      <alignment/>
    </xf>
    <xf numFmtId="3" fontId="21" fillId="0" borderId="0" xfId="0" applyNumberFormat="1" applyFont="1" applyAlignment="1">
      <alignment/>
    </xf>
    <xf numFmtId="3" fontId="17" fillId="0" borderId="0" xfId="0" applyNumberFormat="1" applyFont="1" applyFill="1" applyAlignment="1">
      <alignment/>
    </xf>
    <xf numFmtId="3" fontId="17" fillId="0" borderId="0" xfId="0" applyNumberFormat="1" applyFont="1" applyAlignment="1" quotePrefix="1">
      <alignment/>
    </xf>
    <xf numFmtId="190" fontId="14" fillId="0" borderId="0" xfId="0" applyNumberFormat="1" applyFont="1" applyFill="1" applyBorder="1" applyAlignment="1">
      <alignment horizontal="right"/>
    </xf>
    <xf numFmtId="1" fontId="14" fillId="0" borderId="0" xfId="0" applyNumberFormat="1" applyFont="1" applyAlignment="1">
      <alignment/>
    </xf>
    <xf numFmtId="0" fontId="0" fillId="2" borderId="0" xfId="0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6"/>
  <sheetViews>
    <sheetView workbookViewId="0" topLeftCell="A1">
      <pane ySplit="5" topLeftCell="BM15" activePane="bottomLeft" state="frozen"/>
      <selection pane="topLeft" activeCell="A1" sqref="A1"/>
      <selection pane="bottomLeft" activeCell="C250" sqref="C250"/>
    </sheetView>
  </sheetViews>
  <sheetFormatPr defaultColWidth="9.140625" defaultRowHeight="12.75" zeroHeight="1"/>
  <cols>
    <col min="1" max="1" width="5.140625" style="1" customWidth="1"/>
    <col min="2" max="2" width="10.28125" style="5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28" customWidth="1"/>
    <col min="7" max="7" width="6.8515625" style="28" customWidth="1"/>
    <col min="8" max="8" width="10.140625" style="5" customWidth="1"/>
    <col min="9" max="9" width="8.28125" style="4" customWidth="1"/>
    <col min="10" max="10" width="18.28125" style="0" customWidth="1"/>
    <col min="11" max="11" width="9.8515625" style="0" customWidth="1"/>
    <col min="12" max="16384" width="9.8515625" style="0" hidden="1" customWidth="1"/>
  </cols>
  <sheetData>
    <row r="1" spans="1:9" ht="15.75" customHeight="1">
      <c r="A1" s="18" t="s">
        <v>10</v>
      </c>
      <c r="B1" s="9"/>
      <c r="C1" s="10"/>
      <c r="D1" s="10"/>
      <c r="E1" s="11"/>
      <c r="F1" s="10"/>
      <c r="G1" s="10"/>
      <c r="H1" s="9"/>
      <c r="I1" s="3"/>
    </row>
    <row r="2" spans="1:9" ht="17.25" customHeight="1">
      <c r="A2" s="12"/>
      <c r="B2" s="269" t="s">
        <v>1018</v>
      </c>
      <c r="C2" s="269"/>
      <c r="D2" s="269"/>
      <c r="E2" s="269"/>
      <c r="F2" s="269"/>
      <c r="G2" s="269"/>
      <c r="H2" s="269"/>
      <c r="I2" s="22"/>
    </row>
    <row r="3" spans="1:9" s="16" customFormat="1" ht="18" customHeight="1">
      <c r="A3" s="13"/>
      <c r="B3" s="14"/>
      <c r="C3" s="14"/>
      <c r="D3" s="14"/>
      <c r="E3" s="14"/>
      <c r="F3" s="14"/>
      <c r="G3" s="14"/>
      <c r="H3" s="14"/>
      <c r="I3" s="15"/>
    </row>
    <row r="4" spans="1:9" ht="15" customHeight="1">
      <c r="A4" s="12"/>
      <c r="B4" s="20" t="s">
        <v>2</v>
      </c>
      <c r="C4" s="19" t="s">
        <v>8</v>
      </c>
      <c r="D4" s="19" t="s">
        <v>3</v>
      </c>
      <c r="E4" s="19" t="s">
        <v>9</v>
      </c>
      <c r="F4" s="19" t="s">
        <v>4</v>
      </c>
      <c r="G4" s="17" t="s">
        <v>6</v>
      </c>
      <c r="H4" s="20" t="s">
        <v>5</v>
      </c>
      <c r="I4" s="21" t="s">
        <v>7</v>
      </c>
    </row>
    <row r="5" spans="1:11" ht="18.75" customHeight="1">
      <c r="A5" s="24"/>
      <c r="B5" s="24" t="s">
        <v>1001</v>
      </c>
      <c r="C5" s="24"/>
      <c r="D5" s="24"/>
      <c r="E5" s="24"/>
      <c r="F5" s="29"/>
      <c r="G5" s="27"/>
      <c r="H5" s="25">
        <v>0</v>
      </c>
      <c r="I5" s="26">
        <v>500</v>
      </c>
      <c r="K5" s="2">
        <v>515</v>
      </c>
    </row>
    <row r="6" spans="2:11" ht="12.75">
      <c r="B6" s="30"/>
      <c r="C6" s="13"/>
      <c r="D6" s="13"/>
      <c r="E6" s="13"/>
      <c r="F6" s="31"/>
      <c r="H6" s="5">
        <v>0</v>
      </c>
      <c r="I6" s="23">
        <v>0</v>
      </c>
      <c r="K6" s="2">
        <v>515</v>
      </c>
    </row>
    <row r="7" spans="9:11" ht="12.75">
      <c r="I7" s="23"/>
      <c r="K7" s="2">
        <v>515</v>
      </c>
    </row>
    <row r="8" spans="1:11" ht="12.75">
      <c r="A8" s="86"/>
      <c r="B8" s="91" t="s">
        <v>929</v>
      </c>
      <c r="C8" s="92"/>
      <c r="D8" s="92" t="s">
        <v>928</v>
      </c>
      <c r="E8" s="92" t="s">
        <v>931</v>
      </c>
      <c r="F8" s="93"/>
      <c r="G8" s="94"/>
      <c r="H8" s="95"/>
      <c r="I8" s="96" t="s">
        <v>930</v>
      </c>
      <c r="J8" s="97"/>
      <c r="K8" s="2">
        <v>515</v>
      </c>
    </row>
    <row r="9" spans="1:12" ht="12.75">
      <c r="A9" s="86"/>
      <c r="B9" s="91">
        <v>1922740</v>
      </c>
      <c r="C9" s="98"/>
      <c r="D9" s="92" t="s">
        <v>924</v>
      </c>
      <c r="E9" s="99" t="s">
        <v>1012</v>
      </c>
      <c r="F9" s="100"/>
      <c r="G9" s="101"/>
      <c r="H9" s="102">
        <v>-1922740</v>
      </c>
      <c r="I9" s="103">
        <v>3733.4757281553398</v>
      </c>
      <c r="J9" s="2"/>
      <c r="K9" s="2">
        <v>515</v>
      </c>
      <c r="L9" s="104"/>
    </row>
    <row r="10" spans="1:12" ht="12.75">
      <c r="A10" s="86"/>
      <c r="B10" s="91">
        <v>1523000</v>
      </c>
      <c r="C10" s="98"/>
      <c r="D10" s="92" t="s">
        <v>390</v>
      </c>
      <c r="E10" s="99" t="s">
        <v>994</v>
      </c>
      <c r="F10" s="100"/>
      <c r="G10" s="101"/>
      <c r="H10" s="102">
        <v>-3445740</v>
      </c>
      <c r="I10" s="103">
        <v>2957.2815533980583</v>
      </c>
      <c r="J10" s="2"/>
      <c r="K10" s="2">
        <v>515</v>
      </c>
      <c r="L10" s="104"/>
    </row>
    <row r="11" spans="1:12" ht="12.75">
      <c r="A11" s="86"/>
      <c r="B11" s="91">
        <v>1359450</v>
      </c>
      <c r="C11" s="98"/>
      <c r="D11" s="92" t="s">
        <v>462</v>
      </c>
      <c r="E11" s="99" t="s">
        <v>1015</v>
      </c>
      <c r="F11" s="100"/>
      <c r="G11" s="101"/>
      <c r="H11" s="102">
        <v>-4805190</v>
      </c>
      <c r="I11" s="103">
        <v>2639.7087378640776</v>
      </c>
      <c r="J11" s="2"/>
      <c r="K11" s="2">
        <v>515</v>
      </c>
      <c r="L11" s="104"/>
    </row>
    <row r="12" spans="1:12" ht="12.75">
      <c r="A12" s="86"/>
      <c r="B12" s="91">
        <v>761010</v>
      </c>
      <c r="C12" s="98"/>
      <c r="D12" s="92" t="s">
        <v>614</v>
      </c>
      <c r="E12" s="99" t="s">
        <v>1017</v>
      </c>
      <c r="F12" s="100"/>
      <c r="G12" s="101"/>
      <c r="H12" s="102">
        <v>-5566200</v>
      </c>
      <c r="I12" s="103">
        <v>1477.6893203883494</v>
      </c>
      <c r="J12" s="2"/>
      <c r="K12" s="2">
        <v>515</v>
      </c>
      <c r="L12" s="104"/>
    </row>
    <row r="13" spans="1:12" ht="12.75">
      <c r="A13" s="86"/>
      <c r="B13" s="91">
        <v>133533</v>
      </c>
      <c r="C13" s="98"/>
      <c r="D13" s="92" t="s">
        <v>738</v>
      </c>
      <c r="E13" s="99"/>
      <c r="F13" s="100"/>
      <c r="G13" s="101"/>
      <c r="H13" s="102">
        <v>-5699733</v>
      </c>
      <c r="I13" s="103">
        <v>259.2873786407767</v>
      </c>
      <c r="J13" s="2"/>
      <c r="K13" s="2">
        <v>515</v>
      </c>
      <c r="L13" s="104"/>
    </row>
    <row r="14" spans="1:12" ht="12.75">
      <c r="A14" s="86"/>
      <c r="B14" s="91">
        <v>1471600</v>
      </c>
      <c r="C14" s="98"/>
      <c r="D14" s="92" t="s">
        <v>758</v>
      </c>
      <c r="E14" s="98" t="s">
        <v>932</v>
      </c>
      <c r="F14" s="100"/>
      <c r="G14" s="101"/>
      <c r="H14" s="102">
        <v>-7171333</v>
      </c>
      <c r="I14" s="103">
        <v>2857.4757281553398</v>
      </c>
      <c r="J14" s="2"/>
      <c r="K14" s="2">
        <v>515</v>
      </c>
      <c r="L14" s="104"/>
    </row>
    <row r="15" spans="1:12" ht="12.75">
      <c r="A15" s="86"/>
      <c r="B15" s="91">
        <v>666129</v>
      </c>
      <c r="C15" s="98"/>
      <c r="D15" s="92" t="s">
        <v>811</v>
      </c>
      <c r="E15" s="98"/>
      <c r="F15" s="100"/>
      <c r="G15" s="101"/>
      <c r="H15" s="102">
        <v>-7837462</v>
      </c>
      <c r="I15" s="103">
        <v>1293.4543689320387</v>
      </c>
      <c r="J15" s="2"/>
      <c r="K15" s="2">
        <v>515</v>
      </c>
      <c r="L15" s="104"/>
    </row>
    <row r="16" spans="1:12" ht="12.75">
      <c r="A16" s="86"/>
      <c r="B16" s="91">
        <v>63900</v>
      </c>
      <c r="C16" s="98"/>
      <c r="D16" s="92" t="s">
        <v>906</v>
      </c>
      <c r="E16" s="98"/>
      <c r="F16" s="100"/>
      <c r="G16" s="101"/>
      <c r="H16" s="102">
        <v>-7901362</v>
      </c>
      <c r="I16" s="103">
        <v>124.07766990291262</v>
      </c>
      <c r="J16" s="2"/>
      <c r="K16" s="2">
        <v>515</v>
      </c>
      <c r="L16" s="104"/>
    </row>
    <row r="17" spans="1:12" ht="12.75">
      <c r="A17" s="86"/>
      <c r="B17" s="95">
        <v>7901362</v>
      </c>
      <c r="C17" s="105" t="s">
        <v>995</v>
      </c>
      <c r="D17" s="106"/>
      <c r="E17" s="106"/>
      <c r="F17" s="101"/>
      <c r="G17" s="101"/>
      <c r="H17" s="102">
        <v>0</v>
      </c>
      <c r="I17" s="107">
        <v>15342.450485436893</v>
      </c>
      <c r="J17" s="2"/>
      <c r="K17" s="2">
        <v>515</v>
      </c>
      <c r="L17" s="104"/>
    </row>
    <row r="18" spans="9:11" ht="12.75">
      <c r="I18" s="23"/>
      <c r="K18" s="2">
        <v>515</v>
      </c>
    </row>
    <row r="19" spans="2:11" ht="12.75">
      <c r="B19" s="30"/>
      <c r="D19" s="13"/>
      <c r="G19" s="32"/>
      <c r="H19" s="5">
        <v>0</v>
      </c>
      <c r="I19" s="23">
        <v>0</v>
      </c>
      <c r="K19" s="2">
        <v>515</v>
      </c>
    </row>
    <row r="20" spans="1:11" s="70" customFormat="1" ht="13.5" thickBot="1">
      <c r="A20" s="66"/>
      <c r="B20" s="78">
        <v>1922740</v>
      </c>
      <c r="C20" s="66"/>
      <c r="D20" s="65" t="s">
        <v>11</v>
      </c>
      <c r="E20" s="66"/>
      <c r="F20" s="67"/>
      <c r="G20" s="72"/>
      <c r="H20" s="68">
        <v>-1922740</v>
      </c>
      <c r="I20" s="69">
        <v>3733.4757281553398</v>
      </c>
      <c r="K20" s="2">
        <v>515</v>
      </c>
    </row>
    <row r="21" spans="2:11" ht="12.75">
      <c r="B21" s="30"/>
      <c r="D21" s="13"/>
      <c r="G21" s="32"/>
      <c r="H21" s="5">
        <v>0</v>
      </c>
      <c r="I21" s="23">
        <v>0</v>
      </c>
      <c r="K21" s="2">
        <v>515</v>
      </c>
    </row>
    <row r="22" spans="2:11" ht="12.75">
      <c r="B22" s="33"/>
      <c r="C22" s="34"/>
      <c r="D22" s="13"/>
      <c r="E22" s="34"/>
      <c r="G22" s="32"/>
      <c r="H22" s="5">
        <v>0</v>
      </c>
      <c r="I22" s="23">
        <v>0</v>
      </c>
      <c r="K22" s="2">
        <v>515</v>
      </c>
    </row>
    <row r="23" spans="1:11" s="47" customFormat="1" ht="12.75">
      <c r="A23" s="12"/>
      <c r="B23" s="260">
        <v>31250</v>
      </c>
      <c r="C23" s="49" t="s">
        <v>32</v>
      </c>
      <c r="D23" s="48" t="s">
        <v>33</v>
      </c>
      <c r="E23" s="49" t="s">
        <v>34</v>
      </c>
      <c r="F23" s="19"/>
      <c r="G23" s="19"/>
      <c r="H23" s="44">
        <v>-31250</v>
      </c>
      <c r="I23" s="45">
        <v>60.679611650485434</v>
      </c>
      <c r="K23" s="2">
        <v>515</v>
      </c>
    </row>
    <row r="24" spans="2:11" ht="12.75">
      <c r="B24" s="214"/>
      <c r="C24" s="13"/>
      <c r="D24" s="13"/>
      <c r="E24" s="13"/>
      <c r="G24" s="31"/>
      <c r="H24" s="5">
        <v>0</v>
      </c>
      <c r="I24" s="23">
        <v>0</v>
      </c>
      <c r="K24" s="2">
        <v>515</v>
      </c>
    </row>
    <row r="25" spans="2:11" ht="12.75">
      <c r="B25" s="143"/>
      <c r="H25" s="5">
        <v>0</v>
      </c>
      <c r="I25" s="23">
        <v>0</v>
      </c>
      <c r="K25" s="2">
        <v>515</v>
      </c>
    </row>
    <row r="26" spans="1:11" s="47" customFormat="1" ht="12.75">
      <c r="A26" s="12"/>
      <c r="B26" s="260">
        <v>75400</v>
      </c>
      <c r="C26" s="49" t="s">
        <v>35</v>
      </c>
      <c r="D26" s="48" t="s">
        <v>46</v>
      </c>
      <c r="E26" s="49" t="s">
        <v>53</v>
      </c>
      <c r="F26" s="19"/>
      <c r="G26" s="19"/>
      <c r="H26" s="44">
        <v>-75400</v>
      </c>
      <c r="I26" s="45">
        <v>146.40776699029126</v>
      </c>
      <c r="K26" s="2">
        <v>515</v>
      </c>
    </row>
    <row r="27" spans="2:11" ht="12.75">
      <c r="B27" s="143"/>
      <c r="H27" s="5">
        <v>0</v>
      </c>
      <c r="I27" s="23">
        <v>0</v>
      </c>
      <c r="K27" s="2">
        <v>515</v>
      </c>
    </row>
    <row r="28" spans="2:11" ht="12.75">
      <c r="B28" s="143"/>
      <c r="H28" s="5">
        <v>0</v>
      </c>
      <c r="I28" s="23">
        <v>0</v>
      </c>
      <c r="K28" s="2">
        <v>515</v>
      </c>
    </row>
    <row r="29" spans="1:11" s="47" customFormat="1" ht="12.75">
      <c r="A29" s="12"/>
      <c r="B29" s="260">
        <v>117000</v>
      </c>
      <c r="C29" s="49" t="s">
        <v>60</v>
      </c>
      <c r="D29" s="48" t="s">
        <v>81</v>
      </c>
      <c r="E29" s="49" t="s">
        <v>82</v>
      </c>
      <c r="F29" s="19"/>
      <c r="G29" s="19"/>
      <c r="H29" s="44">
        <v>-117000</v>
      </c>
      <c r="I29" s="45">
        <v>227.18446601941747</v>
      </c>
      <c r="K29" s="2">
        <v>515</v>
      </c>
    </row>
    <row r="30" spans="2:11" ht="12.75">
      <c r="B30" s="143"/>
      <c r="H30" s="5">
        <v>0</v>
      </c>
      <c r="I30" s="23">
        <v>0</v>
      </c>
      <c r="K30" s="2">
        <v>515</v>
      </c>
    </row>
    <row r="31" spans="2:11" ht="12.75">
      <c r="B31" s="143"/>
      <c r="H31" s="5">
        <v>0</v>
      </c>
      <c r="I31" s="23">
        <v>0</v>
      </c>
      <c r="K31" s="2">
        <v>515</v>
      </c>
    </row>
    <row r="32" spans="1:11" s="47" customFormat="1" ht="12.75">
      <c r="A32" s="12"/>
      <c r="B32" s="260">
        <v>25400</v>
      </c>
      <c r="C32" s="49" t="s">
        <v>83</v>
      </c>
      <c r="D32" s="48" t="s">
        <v>81</v>
      </c>
      <c r="E32" s="49" t="s">
        <v>92</v>
      </c>
      <c r="F32" s="19"/>
      <c r="G32" s="19"/>
      <c r="H32" s="44">
        <v>-25400</v>
      </c>
      <c r="I32" s="45">
        <v>49.320388349514566</v>
      </c>
      <c r="K32" s="2">
        <v>515</v>
      </c>
    </row>
    <row r="33" spans="2:11" ht="12.75">
      <c r="B33" s="143"/>
      <c r="H33" s="5">
        <v>0</v>
      </c>
      <c r="I33" s="23">
        <v>0</v>
      </c>
      <c r="K33" s="2">
        <v>515</v>
      </c>
    </row>
    <row r="34" spans="2:11" ht="12.75">
      <c r="B34" s="8"/>
      <c r="H34" s="5">
        <v>0</v>
      </c>
      <c r="I34" s="23">
        <v>0</v>
      </c>
      <c r="K34" s="2">
        <v>515</v>
      </c>
    </row>
    <row r="35" spans="1:11" s="47" customFormat="1" ht="12.75">
      <c r="A35" s="12"/>
      <c r="B35" s="108">
        <v>232050</v>
      </c>
      <c r="C35" s="49" t="s">
        <v>31</v>
      </c>
      <c r="D35" s="48" t="s">
        <v>147</v>
      </c>
      <c r="E35" s="49" t="s">
        <v>92</v>
      </c>
      <c r="F35" s="19"/>
      <c r="G35" s="19"/>
      <c r="H35" s="44">
        <v>-232050</v>
      </c>
      <c r="I35" s="45">
        <v>450.58252427184465</v>
      </c>
      <c r="K35" s="2">
        <v>515</v>
      </c>
    </row>
    <row r="36" spans="2:11" ht="12.75">
      <c r="B36" s="8"/>
      <c r="H36" s="5">
        <v>0</v>
      </c>
      <c r="I36" s="23">
        <v>0</v>
      </c>
      <c r="K36" s="2">
        <v>515</v>
      </c>
    </row>
    <row r="37" spans="8:11" ht="12.75">
      <c r="H37" s="5">
        <v>0</v>
      </c>
      <c r="I37" s="23">
        <v>0</v>
      </c>
      <c r="K37" s="2">
        <v>515</v>
      </c>
    </row>
    <row r="38" spans="1:11" s="47" customFormat="1" ht="12.75">
      <c r="A38" s="12"/>
      <c r="B38" s="203">
        <v>177200</v>
      </c>
      <c r="C38" s="49" t="s">
        <v>154</v>
      </c>
      <c r="D38" s="48" t="s">
        <v>173</v>
      </c>
      <c r="E38" s="49" t="s">
        <v>962</v>
      </c>
      <c r="F38" s="19"/>
      <c r="G38" s="19"/>
      <c r="H38" s="44">
        <v>-177200</v>
      </c>
      <c r="I38" s="45">
        <v>344.07766990291265</v>
      </c>
      <c r="K38" s="2">
        <v>515</v>
      </c>
    </row>
    <row r="39" spans="2:11" ht="12.75">
      <c r="B39" s="264"/>
      <c r="H39" s="5">
        <v>0</v>
      </c>
      <c r="I39" s="23">
        <v>0</v>
      </c>
      <c r="K39" s="2">
        <v>515</v>
      </c>
    </row>
    <row r="40" spans="8:11" ht="12.75">
      <c r="H40" s="5">
        <v>0</v>
      </c>
      <c r="I40" s="23">
        <v>0</v>
      </c>
      <c r="K40" s="2">
        <v>515</v>
      </c>
    </row>
    <row r="41" spans="1:11" s="47" customFormat="1" ht="12.75">
      <c r="A41" s="12"/>
      <c r="B41" s="108">
        <v>23240</v>
      </c>
      <c r="C41" s="49" t="s">
        <v>921</v>
      </c>
      <c r="D41" s="48" t="s">
        <v>923</v>
      </c>
      <c r="E41" s="49" t="s">
        <v>922</v>
      </c>
      <c r="F41" s="19"/>
      <c r="G41" s="19"/>
      <c r="H41" s="44">
        <v>-23240</v>
      </c>
      <c r="I41" s="45">
        <v>45.12621359223301</v>
      </c>
      <c r="K41" s="2">
        <v>515</v>
      </c>
    </row>
    <row r="42" spans="2:11" ht="12.75">
      <c r="B42" s="8"/>
      <c r="H42" s="5">
        <v>0</v>
      </c>
      <c r="I42" s="23">
        <v>0</v>
      </c>
      <c r="K42" s="2">
        <v>515</v>
      </c>
    </row>
    <row r="43" spans="2:11" ht="12.75">
      <c r="B43" s="8"/>
      <c r="H43" s="5">
        <v>0</v>
      </c>
      <c r="I43" s="23">
        <v>0</v>
      </c>
      <c r="K43" s="2">
        <v>515</v>
      </c>
    </row>
    <row r="44" spans="1:11" ht="12.75">
      <c r="A44" s="12"/>
      <c r="B44" s="51">
        <v>39300</v>
      </c>
      <c r="C44" s="49" t="s">
        <v>177</v>
      </c>
      <c r="D44" s="48" t="s">
        <v>183</v>
      </c>
      <c r="E44" s="49" t="s">
        <v>963</v>
      </c>
      <c r="F44" s="19"/>
      <c r="G44" s="19"/>
      <c r="H44" s="44"/>
      <c r="I44" s="45">
        <v>76.31067961165049</v>
      </c>
      <c r="J44" s="47"/>
      <c r="K44" s="2">
        <v>515</v>
      </c>
    </row>
    <row r="45" spans="2:11" ht="12.75">
      <c r="B45" s="8"/>
      <c r="H45" s="5">
        <v>0</v>
      </c>
      <c r="I45" s="23">
        <v>0</v>
      </c>
      <c r="K45" s="2">
        <v>515</v>
      </c>
    </row>
    <row r="46" spans="8:11" ht="12.75">
      <c r="H46" s="5">
        <v>0</v>
      </c>
      <c r="I46" s="23">
        <v>0</v>
      </c>
      <c r="K46" s="2">
        <v>515</v>
      </c>
    </row>
    <row r="47" spans="1:11" s="47" customFormat="1" ht="12.75">
      <c r="A47" s="12"/>
      <c r="B47" s="108">
        <v>21800</v>
      </c>
      <c r="C47" s="49" t="s">
        <v>1011</v>
      </c>
      <c r="D47" s="48" t="s">
        <v>191</v>
      </c>
      <c r="E47" s="49" t="s">
        <v>192</v>
      </c>
      <c r="F47" s="19"/>
      <c r="G47" s="19"/>
      <c r="H47" s="44">
        <v>-21800</v>
      </c>
      <c r="I47" s="45">
        <v>42.33009708737864</v>
      </c>
      <c r="K47" s="2">
        <v>515</v>
      </c>
    </row>
    <row r="48" spans="2:11" ht="12.75">
      <c r="B48" s="8"/>
      <c r="H48" s="5">
        <v>0</v>
      </c>
      <c r="I48" s="23">
        <v>0</v>
      </c>
      <c r="K48" s="2">
        <v>515</v>
      </c>
    </row>
    <row r="49" spans="2:11" ht="12.75">
      <c r="B49" s="8"/>
      <c r="H49" s="5">
        <v>0</v>
      </c>
      <c r="I49" s="23">
        <v>0</v>
      </c>
      <c r="K49" s="2">
        <v>515</v>
      </c>
    </row>
    <row r="50" spans="1:11" s="47" customFormat="1" ht="12.75">
      <c r="A50" s="12"/>
      <c r="B50" s="108">
        <v>43300</v>
      </c>
      <c r="C50" s="49" t="s">
        <v>193</v>
      </c>
      <c r="D50" s="48" t="s">
        <v>191</v>
      </c>
      <c r="E50" s="49" t="s">
        <v>207</v>
      </c>
      <c r="F50" s="19"/>
      <c r="G50" s="19"/>
      <c r="H50" s="44">
        <v>-43300</v>
      </c>
      <c r="I50" s="45">
        <v>84.07766990291262</v>
      </c>
      <c r="K50" s="2">
        <v>515</v>
      </c>
    </row>
    <row r="51" spans="2:11" ht="12.75">
      <c r="B51" s="8"/>
      <c r="H51" s="5">
        <v>0</v>
      </c>
      <c r="I51" s="23">
        <v>0</v>
      </c>
      <c r="K51" s="2">
        <v>515</v>
      </c>
    </row>
    <row r="52" spans="2:11" ht="12.75">
      <c r="B52" s="8"/>
      <c r="H52" s="5">
        <v>0</v>
      </c>
      <c r="I52" s="23">
        <v>0</v>
      </c>
      <c r="K52" s="2">
        <v>515</v>
      </c>
    </row>
    <row r="53" spans="1:11" s="47" customFormat="1" ht="12.75">
      <c r="A53" s="12"/>
      <c r="B53" s="108">
        <v>24100</v>
      </c>
      <c r="C53" s="49" t="s">
        <v>211</v>
      </c>
      <c r="D53" s="48" t="s">
        <v>223</v>
      </c>
      <c r="E53" s="49" t="s">
        <v>207</v>
      </c>
      <c r="F53" s="19"/>
      <c r="G53" s="19"/>
      <c r="H53" s="44">
        <v>-24100</v>
      </c>
      <c r="I53" s="45">
        <v>46.79611650485437</v>
      </c>
      <c r="K53" s="2">
        <v>515</v>
      </c>
    </row>
    <row r="54" spans="2:11" ht="12.75">
      <c r="B54" s="8"/>
      <c r="H54" s="5">
        <v>0</v>
      </c>
      <c r="I54" s="23">
        <v>0</v>
      </c>
      <c r="K54" s="2">
        <v>515</v>
      </c>
    </row>
    <row r="55" spans="2:11" ht="12.75">
      <c r="B55" s="8"/>
      <c r="H55" s="5">
        <v>0</v>
      </c>
      <c r="I55" s="23">
        <v>0</v>
      </c>
      <c r="K55" s="2">
        <v>515</v>
      </c>
    </row>
    <row r="56" spans="1:11" s="47" customFormat="1" ht="12.75">
      <c r="A56" s="12"/>
      <c r="B56" s="108">
        <v>34300</v>
      </c>
      <c r="C56" s="49" t="s">
        <v>224</v>
      </c>
      <c r="D56" s="48" t="s">
        <v>173</v>
      </c>
      <c r="E56" s="49" t="s">
        <v>225</v>
      </c>
      <c r="F56" s="19"/>
      <c r="G56" s="19"/>
      <c r="H56" s="44">
        <v>-34300</v>
      </c>
      <c r="I56" s="45">
        <v>66.60194174757281</v>
      </c>
      <c r="K56" s="2">
        <v>515</v>
      </c>
    </row>
    <row r="57" spans="2:11" ht="12.75">
      <c r="B57" s="8"/>
      <c r="H57" s="5">
        <v>0</v>
      </c>
      <c r="I57" s="23">
        <v>0</v>
      </c>
      <c r="K57" s="2">
        <v>515</v>
      </c>
    </row>
    <row r="58" spans="2:11" ht="12.75">
      <c r="B58" s="8"/>
      <c r="H58" s="5">
        <v>0</v>
      </c>
      <c r="I58" s="23">
        <v>0</v>
      </c>
      <c r="K58" s="2">
        <v>515</v>
      </c>
    </row>
    <row r="59" spans="1:11" s="47" customFormat="1" ht="12.75">
      <c r="A59" s="12"/>
      <c r="B59" s="108">
        <v>47900</v>
      </c>
      <c r="C59" s="49" t="s">
        <v>237</v>
      </c>
      <c r="D59" s="48" t="s">
        <v>249</v>
      </c>
      <c r="E59" s="49" t="s">
        <v>34</v>
      </c>
      <c r="F59" s="19"/>
      <c r="G59" s="19"/>
      <c r="H59" s="44">
        <v>-47900</v>
      </c>
      <c r="I59" s="45">
        <v>93.00970873786407</v>
      </c>
      <c r="K59" s="2">
        <v>515</v>
      </c>
    </row>
    <row r="60" spans="2:11" ht="12.75">
      <c r="B60" s="8"/>
      <c r="H60" s="5">
        <v>0</v>
      </c>
      <c r="I60" s="23">
        <v>0</v>
      </c>
      <c r="K60" s="2">
        <v>515</v>
      </c>
    </row>
    <row r="61" spans="2:11" ht="12.75">
      <c r="B61" s="8"/>
      <c r="H61" s="5">
        <v>0</v>
      </c>
      <c r="I61" s="23">
        <v>0</v>
      </c>
      <c r="K61" s="2">
        <v>515</v>
      </c>
    </row>
    <row r="62" spans="1:11" s="47" customFormat="1" ht="12.75">
      <c r="A62" s="12"/>
      <c r="B62" s="260">
        <v>44800</v>
      </c>
      <c r="C62" s="49" t="s">
        <v>250</v>
      </c>
      <c r="D62" s="48" t="s">
        <v>260</v>
      </c>
      <c r="E62" s="49" t="s">
        <v>261</v>
      </c>
      <c r="F62" s="19"/>
      <c r="G62" s="19"/>
      <c r="H62" s="44">
        <v>-44800</v>
      </c>
      <c r="I62" s="45">
        <v>86.99029126213593</v>
      </c>
      <c r="K62" s="2">
        <v>515</v>
      </c>
    </row>
    <row r="63" spans="2:11" ht="12.75">
      <c r="B63" s="143"/>
      <c r="H63" s="5">
        <v>0</v>
      </c>
      <c r="I63" s="23">
        <v>0</v>
      </c>
      <c r="K63" s="2">
        <v>515</v>
      </c>
    </row>
    <row r="64" spans="2:11" ht="12.75">
      <c r="B64" s="143"/>
      <c r="H64" s="5">
        <v>0</v>
      </c>
      <c r="I64" s="23">
        <v>0</v>
      </c>
      <c r="K64" s="2">
        <v>515</v>
      </c>
    </row>
    <row r="65" spans="1:11" s="47" customFormat="1" ht="12.75">
      <c r="A65" s="12"/>
      <c r="B65" s="260">
        <v>101000</v>
      </c>
      <c r="C65" s="49" t="s">
        <v>262</v>
      </c>
      <c r="D65" s="48" t="s">
        <v>294</v>
      </c>
      <c r="E65" s="49" t="s">
        <v>53</v>
      </c>
      <c r="F65" s="19"/>
      <c r="G65" s="19"/>
      <c r="H65" s="44">
        <v>-101000</v>
      </c>
      <c r="I65" s="45">
        <v>196.11650485436894</v>
      </c>
      <c r="K65" s="2">
        <v>515</v>
      </c>
    </row>
    <row r="66" spans="2:11" ht="12.75">
      <c r="B66" s="143"/>
      <c r="H66" s="5">
        <v>0</v>
      </c>
      <c r="I66" s="23">
        <v>0</v>
      </c>
      <c r="K66" s="2">
        <v>515</v>
      </c>
    </row>
    <row r="67" spans="8:11" ht="12.75">
      <c r="H67" s="5">
        <v>0</v>
      </c>
      <c r="I67" s="23">
        <v>0</v>
      </c>
      <c r="K67" s="2">
        <v>515</v>
      </c>
    </row>
    <row r="68" spans="1:11" s="47" customFormat="1" ht="12.75">
      <c r="A68" s="12"/>
      <c r="B68" s="260">
        <v>173400</v>
      </c>
      <c r="C68" s="49" t="s">
        <v>295</v>
      </c>
      <c r="D68" s="48" t="s">
        <v>313</v>
      </c>
      <c r="E68" s="49" t="s">
        <v>314</v>
      </c>
      <c r="F68" s="19"/>
      <c r="G68" s="19"/>
      <c r="H68" s="44">
        <v>-173400</v>
      </c>
      <c r="I68" s="45">
        <v>336.6990291262136</v>
      </c>
      <c r="K68" s="2">
        <v>515</v>
      </c>
    </row>
    <row r="69" spans="2:11" ht="12.75">
      <c r="B69" s="143"/>
      <c r="H69" s="5">
        <v>0</v>
      </c>
      <c r="I69" s="23">
        <v>0</v>
      </c>
      <c r="K69" s="2">
        <v>515</v>
      </c>
    </row>
    <row r="70" spans="8:11" ht="12.75">
      <c r="H70" s="5">
        <v>0</v>
      </c>
      <c r="I70" s="23">
        <v>0</v>
      </c>
      <c r="K70" s="2">
        <v>515</v>
      </c>
    </row>
    <row r="71" spans="1:11" s="47" customFormat="1" ht="12.75">
      <c r="A71" s="12"/>
      <c r="B71" s="260">
        <v>155050</v>
      </c>
      <c r="C71" s="49" t="s">
        <v>315</v>
      </c>
      <c r="D71" s="48" t="s">
        <v>347</v>
      </c>
      <c r="E71" s="49" t="s">
        <v>966</v>
      </c>
      <c r="F71" s="19"/>
      <c r="G71" s="19"/>
      <c r="H71" s="44">
        <v>-155050</v>
      </c>
      <c r="I71" s="45">
        <v>301.06796116504853</v>
      </c>
      <c r="K71" s="2">
        <v>515</v>
      </c>
    </row>
    <row r="72" spans="2:11" ht="12.75">
      <c r="B72" s="143"/>
      <c r="H72" s="5">
        <v>0</v>
      </c>
      <c r="I72" s="23">
        <v>0</v>
      </c>
      <c r="K72" s="2">
        <v>515</v>
      </c>
    </row>
    <row r="73" spans="8:11" ht="12.75">
      <c r="H73" s="5">
        <v>0</v>
      </c>
      <c r="I73" s="23">
        <v>0</v>
      </c>
      <c r="K73" s="2">
        <v>515</v>
      </c>
    </row>
    <row r="74" spans="1:11" s="47" customFormat="1" ht="12.75">
      <c r="A74" s="12"/>
      <c r="B74" s="203">
        <v>65000</v>
      </c>
      <c r="C74" s="49" t="s">
        <v>356</v>
      </c>
      <c r="D74" s="48" t="s">
        <v>355</v>
      </c>
      <c r="E74" s="49" t="s">
        <v>967</v>
      </c>
      <c r="F74" s="19"/>
      <c r="G74" s="19"/>
      <c r="H74" s="44">
        <v>-65000</v>
      </c>
      <c r="I74" s="45">
        <v>126.2135922330097</v>
      </c>
      <c r="K74" s="2">
        <v>515</v>
      </c>
    </row>
    <row r="75" spans="2:11" ht="12.75">
      <c r="B75" s="264"/>
      <c r="H75" s="5">
        <v>0</v>
      </c>
      <c r="I75" s="23">
        <v>0</v>
      </c>
      <c r="K75" s="2">
        <v>515</v>
      </c>
    </row>
    <row r="76" spans="2:11" ht="12.75">
      <c r="B76" s="264"/>
      <c r="H76" s="5">
        <v>0</v>
      </c>
      <c r="I76" s="23">
        <v>0</v>
      </c>
      <c r="K76" s="2">
        <v>515</v>
      </c>
    </row>
    <row r="77" spans="1:11" s="47" customFormat="1" ht="12.75">
      <c r="A77" s="12"/>
      <c r="B77" s="203">
        <v>69900</v>
      </c>
      <c r="C77" s="49" t="s">
        <v>357</v>
      </c>
      <c r="D77" s="48" t="s">
        <v>365</v>
      </c>
      <c r="E77" s="49" t="s">
        <v>975</v>
      </c>
      <c r="F77" s="19"/>
      <c r="G77" s="19"/>
      <c r="H77" s="44"/>
      <c r="I77" s="45">
        <v>135.72815533980582</v>
      </c>
      <c r="K77" s="2">
        <v>515</v>
      </c>
    </row>
    <row r="78" spans="2:11" ht="12.75">
      <c r="B78" s="264"/>
      <c r="H78" s="5">
        <v>0</v>
      </c>
      <c r="I78" s="23">
        <v>0</v>
      </c>
      <c r="K78" s="2">
        <v>515</v>
      </c>
    </row>
    <row r="79" spans="8:11" ht="12.75">
      <c r="H79" s="5">
        <v>0</v>
      </c>
      <c r="I79" s="23">
        <v>0</v>
      </c>
      <c r="K79" s="2">
        <v>515</v>
      </c>
    </row>
    <row r="80" spans="1:11" s="47" customFormat="1" ht="12.75">
      <c r="A80" s="12"/>
      <c r="B80" s="108">
        <v>21350</v>
      </c>
      <c r="C80" s="49" t="s">
        <v>366</v>
      </c>
      <c r="D80" s="48" t="s">
        <v>375</v>
      </c>
      <c r="E80" s="49" t="s">
        <v>374</v>
      </c>
      <c r="F80" s="19"/>
      <c r="G80" s="19"/>
      <c r="H80" s="44">
        <v>-21350</v>
      </c>
      <c r="I80" s="45">
        <v>41.45631067961165</v>
      </c>
      <c r="K80" s="2">
        <v>515</v>
      </c>
    </row>
    <row r="81" spans="2:11" ht="12.75">
      <c r="B81" s="8"/>
      <c r="H81" s="5">
        <v>0</v>
      </c>
      <c r="I81" s="23">
        <v>0</v>
      </c>
      <c r="K81" s="2">
        <v>515</v>
      </c>
    </row>
    <row r="82" spans="8:11" ht="12.75">
      <c r="H82" s="5">
        <v>0</v>
      </c>
      <c r="I82" s="23">
        <v>0</v>
      </c>
      <c r="K82" s="2">
        <v>515</v>
      </c>
    </row>
    <row r="83" spans="1:11" s="47" customFormat="1" ht="12.75">
      <c r="A83" s="12"/>
      <c r="B83" s="258">
        <v>400000</v>
      </c>
      <c r="C83" s="60" t="s">
        <v>455</v>
      </c>
      <c r="D83" s="60" t="s">
        <v>11</v>
      </c>
      <c r="E83" s="60"/>
      <c r="F83" s="61"/>
      <c r="G83" s="61"/>
      <c r="H83" s="44">
        <v>-400000</v>
      </c>
      <c r="I83" s="45">
        <v>776.6990291262136</v>
      </c>
      <c r="K83" s="2">
        <v>515</v>
      </c>
    </row>
    <row r="84" spans="1:11" s="16" customFormat="1" ht="12.75">
      <c r="A84" s="13"/>
      <c r="B84" s="259"/>
      <c r="C84" s="62"/>
      <c r="D84" s="62"/>
      <c r="E84" s="62"/>
      <c r="F84" s="71"/>
      <c r="G84" s="71"/>
      <c r="H84" s="30">
        <v>0</v>
      </c>
      <c r="I84" s="39"/>
      <c r="K84" s="2">
        <v>515</v>
      </c>
    </row>
    <row r="85" spans="8:11" ht="12.75">
      <c r="H85" s="5">
        <v>0</v>
      </c>
      <c r="I85" s="23">
        <v>0</v>
      </c>
      <c r="K85" s="2">
        <v>515</v>
      </c>
    </row>
    <row r="86" spans="8:11" ht="12.75">
      <c r="H86" s="5">
        <v>0</v>
      </c>
      <c r="I86" s="23">
        <v>0</v>
      </c>
      <c r="K86" s="2">
        <v>515</v>
      </c>
    </row>
    <row r="87" spans="8:11" ht="12.75">
      <c r="H87" s="5">
        <v>0</v>
      </c>
      <c r="I87" s="23">
        <v>0</v>
      </c>
      <c r="K87" s="2">
        <v>515</v>
      </c>
    </row>
    <row r="88" spans="1:11" s="70" customFormat="1" ht="13.5" thickBot="1">
      <c r="A88" s="66"/>
      <c r="B88" s="63">
        <v>1523000</v>
      </c>
      <c r="C88" s="64"/>
      <c r="D88" s="65" t="s">
        <v>390</v>
      </c>
      <c r="E88" s="64"/>
      <c r="F88" s="64"/>
      <c r="G88" s="67"/>
      <c r="H88" s="68">
        <v>-1523000</v>
      </c>
      <c r="I88" s="69">
        <v>2957.2815533980583</v>
      </c>
      <c r="K88" s="2">
        <v>515</v>
      </c>
    </row>
    <row r="89" spans="8:11" ht="12.75">
      <c r="H89" s="5">
        <v>0</v>
      </c>
      <c r="I89" s="23">
        <v>0</v>
      </c>
      <c r="K89" s="2">
        <v>515</v>
      </c>
    </row>
    <row r="90" spans="8:11" ht="12.75">
      <c r="H90" s="5">
        <v>0</v>
      </c>
      <c r="I90" s="23">
        <v>0</v>
      </c>
      <c r="K90" s="2">
        <v>515</v>
      </c>
    </row>
    <row r="91" spans="8:11" ht="12.75">
      <c r="H91" s="5">
        <v>0</v>
      </c>
      <c r="I91" s="23">
        <v>0</v>
      </c>
      <c r="K91" s="2">
        <v>515</v>
      </c>
    </row>
    <row r="92" spans="1:11" s="47" customFormat="1" ht="12.75">
      <c r="A92" s="12"/>
      <c r="B92" s="212">
        <v>213800</v>
      </c>
      <c r="C92" s="49" t="s">
        <v>60</v>
      </c>
      <c r="D92" s="48" t="s">
        <v>399</v>
      </c>
      <c r="E92" s="49" t="s">
        <v>82</v>
      </c>
      <c r="F92" s="19"/>
      <c r="G92" s="19"/>
      <c r="H92" s="44">
        <v>-213800</v>
      </c>
      <c r="I92" s="45">
        <v>415.1456310679612</v>
      </c>
      <c r="K92" s="2">
        <v>515</v>
      </c>
    </row>
    <row r="93" spans="8:11" ht="12.75">
      <c r="H93" s="5">
        <v>0</v>
      </c>
      <c r="I93" s="23">
        <v>0</v>
      </c>
      <c r="K93" s="2">
        <v>515</v>
      </c>
    </row>
    <row r="94" spans="8:11" ht="12.75">
      <c r="H94" s="5">
        <v>0</v>
      </c>
      <c r="I94" s="23">
        <v>0</v>
      </c>
      <c r="K94" s="2">
        <v>515</v>
      </c>
    </row>
    <row r="95" spans="1:11" s="47" customFormat="1" ht="12.75">
      <c r="A95" s="12"/>
      <c r="B95" s="260">
        <v>185200</v>
      </c>
      <c r="C95" s="49" t="s">
        <v>315</v>
      </c>
      <c r="D95" s="48" t="s">
        <v>422</v>
      </c>
      <c r="E95" s="49" t="s">
        <v>969</v>
      </c>
      <c r="F95" s="19"/>
      <c r="G95" s="19"/>
      <c r="H95" s="44">
        <v>-185200</v>
      </c>
      <c r="I95" s="45">
        <v>359.6116504854369</v>
      </c>
      <c r="K95" s="2">
        <v>515</v>
      </c>
    </row>
    <row r="96" spans="8:11" ht="12.75">
      <c r="H96" s="5">
        <v>0</v>
      </c>
      <c r="I96" s="23">
        <v>0</v>
      </c>
      <c r="K96" s="2">
        <v>515</v>
      </c>
    </row>
    <row r="97" spans="8:11" ht="12.75">
      <c r="H97" s="5">
        <v>0</v>
      </c>
      <c r="I97" s="23">
        <v>0</v>
      </c>
      <c r="K97" s="2">
        <v>515</v>
      </c>
    </row>
    <row r="98" spans="1:11" s="47" customFormat="1" ht="12.75">
      <c r="A98" s="12"/>
      <c r="B98" s="212">
        <v>564300</v>
      </c>
      <c r="C98" s="49" t="s">
        <v>423</v>
      </c>
      <c r="D98" s="48" t="s">
        <v>440</v>
      </c>
      <c r="E98" s="49" t="s">
        <v>971</v>
      </c>
      <c r="F98" s="19"/>
      <c r="G98" s="19"/>
      <c r="H98" s="44"/>
      <c r="I98" s="45">
        <v>1095.7281553398059</v>
      </c>
      <c r="K98" s="2">
        <v>515</v>
      </c>
    </row>
    <row r="99" spans="8:11" ht="12.75">
      <c r="H99" s="5">
        <v>0</v>
      </c>
      <c r="I99" s="23">
        <v>0</v>
      </c>
      <c r="K99" s="2">
        <v>515</v>
      </c>
    </row>
    <row r="100" spans="8:11" ht="12.75">
      <c r="H100" s="5">
        <v>0</v>
      </c>
      <c r="I100" s="23">
        <v>0</v>
      </c>
      <c r="K100" s="2">
        <v>515</v>
      </c>
    </row>
    <row r="101" spans="1:11" s="47" customFormat="1" ht="12.75">
      <c r="A101" s="12"/>
      <c r="B101" s="260">
        <v>199700</v>
      </c>
      <c r="C101" s="49" t="s">
        <v>441</v>
      </c>
      <c r="D101" s="48" t="s">
        <v>451</v>
      </c>
      <c r="E101" s="49" t="s">
        <v>970</v>
      </c>
      <c r="F101" s="19"/>
      <c r="G101" s="19"/>
      <c r="H101" s="44"/>
      <c r="I101" s="45">
        <v>387.7669902912621</v>
      </c>
      <c r="K101" s="2">
        <v>515</v>
      </c>
    </row>
    <row r="102" spans="8:11" ht="12.75">
      <c r="H102" s="5">
        <v>0</v>
      </c>
      <c r="I102" s="23">
        <v>0</v>
      </c>
      <c r="K102" s="2">
        <v>515</v>
      </c>
    </row>
    <row r="103" spans="8:11" ht="12.75">
      <c r="H103" s="5">
        <v>0</v>
      </c>
      <c r="I103" s="23">
        <v>0</v>
      </c>
      <c r="K103" s="2">
        <v>515</v>
      </c>
    </row>
    <row r="104" spans="1:11" s="47" customFormat="1" ht="12.75">
      <c r="A104" s="12"/>
      <c r="B104" s="240">
        <v>360000</v>
      </c>
      <c r="C104" s="60" t="s">
        <v>455</v>
      </c>
      <c r="D104" s="60" t="s">
        <v>377</v>
      </c>
      <c r="E104" s="60"/>
      <c r="F104" s="19"/>
      <c r="G104" s="19"/>
      <c r="H104" s="44">
        <v>-360000</v>
      </c>
      <c r="I104" s="45">
        <v>699.0291262135922</v>
      </c>
      <c r="K104" s="2">
        <v>515</v>
      </c>
    </row>
    <row r="105" spans="2:11" ht="12.75">
      <c r="B105" s="85"/>
      <c r="H105" s="5">
        <v>0</v>
      </c>
      <c r="I105" s="23">
        <v>0</v>
      </c>
      <c r="K105" s="2">
        <v>515</v>
      </c>
    </row>
    <row r="106" spans="8:11" ht="12.75">
      <c r="H106" s="5">
        <v>0</v>
      </c>
      <c r="I106" s="23">
        <v>0</v>
      </c>
      <c r="K106" s="2">
        <v>515</v>
      </c>
    </row>
    <row r="107" spans="8:11" ht="12.75">
      <c r="H107" s="5">
        <v>0</v>
      </c>
      <c r="I107" s="23">
        <v>0</v>
      </c>
      <c r="K107" s="2">
        <v>515</v>
      </c>
    </row>
    <row r="108" spans="1:11" s="70" customFormat="1" ht="13.5" thickBot="1">
      <c r="A108" s="66"/>
      <c r="B108" s="247">
        <v>1359450</v>
      </c>
      <c r="C108" s="64"/>
      <c r="D108" s="65" t="s">
        <v>461</v>
      </c>
      <c r="E108" s="66"/>
      <c r="F108" s="67"/>
      <c r="G108" s="67"/>
      <c r="H108" s="68">
        <v>-1359450</v>
      </c>
      <c r="I108" s="69">
        <v>2639.7087378640776</v>
      </c>
      <c r="K108" s="2">
        <v>515</v>
      </c>
    </row>
    <row r="109" spans="8:11" ht="12.75">
      <c r="H109" s="5">
        <v>0</v>
      </c>
      <c r="I109" s="23">
        <v>0</v>
      </c>
      <c r="K109" s="2">
        <v>515</v>
      </c>
    </row>
    <row r="110" spans="1:11" s="47" customFormat="1" ht="12.75">
      <c r="A110" s="12"/>
      <c r="B110" s="224">
        <v>308500</v>
      </c>
      <c r="C110" s="12" t="s">
        <v>0</v>
      </c>
      <c r="D110" s="12"/>
      <c r="E110" s="12"/>
      <c r="F110" s="19"/>
      <c r="G110" s="19"/>
      <c r="H110" s="44">
        <v>0</v>
      </c>
      <c r="I110" s="45">
        <v>599.0291262135922</v>
      </c>
      <c r="K110" s="2">
        <v>515</v>
      </c>
    </row>
    <row r="111" spans="2:11" ht="12.75">
      <c r="B111" s="249"/>
      <c r="H111" s="5">
        <v>0</v>
      </c>
      <c r="I111" s="23">
        <v>0</v>
      </c>
      <c r="K111" s="2">
        <v>515</v>
      </c>
    </row>
    <row r="112" spans="1:11" s="47" customFormat="1" ht="12.75">
      <c r="A112" s="12"/>
      <c r="B112" s="224">
        <v>4500</v>
      </c>
      <c r="C112" s="12" t="s">
        <v>1</v>
      </c>
      <c r="D112" s="12"/>
      <c r="E112" s="12"/>
      <c r="F112" s="19"/>
      <c r="G112" s="19"/>
      <c r="H112" s="44">
        <v>0</v>
      </c>
      <c r="I112" s="45">
        <v>8.737864077669903</v>
      </c>
      <c r="K112" s="2">
        <v>515</v>
      </c>
    </row>
    <row r="113" spans="2:11" ht="12.75">
      <c r="B113" s="249"/>
      <c r="H113" s="5">
        <v>0</v>
      </c>
      <c r="I113" s="23">
        <v>0</v>
      </c>
      <c r="K113" s="2">
        <v>515</v>
      </c>
    </row>
    <row r="114" spans="1:11" s="47" customFormat="1" ht="12.75">
      <c r="A114" s="12"/>
      <c r="B114" s="224">
        <v>1000</v>
      </c>
      <c r="C114" s="12" t="s">
        <v>1013</v>
      </c>
      <c r="D114" s="12"/>
      <c r="E114" s="12"/>
      <c r="F114" s="19"/>
      <c r="G114" s="19"/>
      <c r="H114" s="44">
        <v>0</v>
      </c>
      <c r="I114" s="45">
        <v>1.941747572815534</v>
      </c>
      <c r="K114" s="2">
        <v>515</v>
      </c>
    </row>
    <row r="115" spans="2:11" ht="12.75">
      <c r="B115" s="249"/>
      <c r="H115" s="5">
        <v>0</v>
      </c>
      <c r="I115" s="23">
        <v>0</v>
      </c>
      <c r="K115" s="2">
        <v>515</v>
      </c>
    </row>
    <row r="116" spans="1:11" s="47" customFormat="1" ht="12.75">
      <c r="A116" s="12"/>
      <c r="B116" s="224">
        <v>46400</v>
      </c>
      <c r="C116" s="12" t="s">
        <v>364</v>
      </c>
      <c r="D116" s="12"/>
      <c r="E116" s="12"/>
      <c r="F116" s="19"/>
      <c r="G116" s="19"/>
      <c r="H116" s="44">
        <v>0</v>
      </c>
      <c r="I116" s="45">
        <v>90.09708737864078</v>
      </c>
      <c r="K116" s="2">
        <v>515</v>
      </c>
    </row>
    <row r="117" spans="2:11" ht="12.75">
      <c r="B117" s="249"/>
      <c r="H117" s="5">
        <v>0</v>
      </c>
      <c r="I117" s="23">
        <v>0</v>
      </c>
      <c r="K117" s="2">
        <v>515</v>
      </c>
    </row>
    <row r="118" spans="1:11" s="47" customFormat="1" ht="12.75">
      <c r="A118" s="12"/>
      <c r="B118" s="224">
        <v>111075</v>
      </c>
      <c r="C118" s="12" t="s">
        <v>831</v>
      </c>
      <c r="D118" s="12"/>
      <c r="E118" s="12"/>
      <c r="F118" s="19"/>
      <c r="G118" s="19"/>
      <c r="H118" s="44">
        <v>0</v>
      </c>
      <c r="I118" s="45">
        <v>215.67961165048544</v>
      </c>
      <c r="K118" s="2">
        <v>515</v>
      </c>
    </row>
    <row r="119" spans="2:11" ht="12.75">
      <c r="B119" s="249"/>
      <c r="H119" s="5">
        <v>0</v>
      </c>
      <c r="I119" s="23">
        <v>0</v>
      </c>
      <c r="K119" s="2">
        <v>515</v>
      </c>
    </row>
    <row r="120" spans="1:11" s="47" customFormat="1" ht="12.75">
      <c r="A120" s="12"/>
      <c r="B120" s="224">
        <v>77500</v>
      </c>
      <c r="C120" s="12" t="s">
        <v>26</v>
      </c>
      <c r="D120" s="12"/>
      <c r="E120" s="12"/>
      <c r="F120" s="19"/>
      <c r="G120" s="19"/>
      <c r="H120" s="44">
        <v>0</v>
      </c>
      <c r="I120" s="45">
        <v>150.48543689320388</v>
      </c>
      <c r="K120" s="2">
        <v>515</v>
      </c>
    </row>
    <row r="121" spans="2:11" ht="12.75">
      <c r="B121" s="152"/>
      <c r="C121" s="13"/>
      <c r="D121" s="13"/>
      <c r="E121" s="13"/>
      <c r="F121" s="31"/>
      <c r="G121" s="31"/>
      <c r="H121" s="5">
        <v>0</v>
      </c>
      <c r="I121" s="23">
        <v>0</v>
      </c>
      <c r="K121" s="2">
        <v>515</v>
      </c>
    </row>
    <row r="122" spans="1:11" s="47" customFormat="1" ht="12.75">
      <c r="A122" s="12"/>
      <c r="B122" s="224">
        <v>46000</v>
      </c>
      <c r="C122" s="12" t="s">
        <v>28</v>
      </c>
      <c r="D122" s="12"/>
      <c r="E122" s="12"/>
      <c r="F122" s="19"/>
      <c r="G122" s="19"/>
      <c r="H122" s="44">
        <v>0</v>
      </c>
      <c r="I122" s="45">
        <v>89.32038834951456</v>
      </c>
      <c r="K122" s="2">
        <v>515</v>
      </c>
    </row>
    <row r="123" spans="2:11" ht="12.75">
      <c r="B123" s="249"/>
      <c r="H123" s="5">
        <v>0</v>
      </c>
      <c r="I123" s="23">
        <v>0</v>
      </c>
      <c r="K123" s="2">
        <v>515</v>
      </c>
    </row>
    <row r="124" spans="1:11" s="47" customFormat="1" ht="12.75">
      <c r="A124" s="12"/>
      <c r="B124" s="224">
        <v>256000</v>
      </c>
      <c r="C124" s="12" t="s">
        <v>1014</v>
      </c>
      <c r="D124" s="12"/>
      <c r="E124" s="12" t="s">
        <v>30</v>
      </c>
      <c r="F124" s="19"/>
      <c r="G124" s="19"/>
      <c r="H124" s="44">
        <v>0</v>
      </c>
      <c r="I124" s="45">
        <v>497.0873786407767</v>
      </c>
      <c r="K124" s="2">
        <v>515</v>
      </c>
    </row>
    <row r="125" spans="2:11" ht="12.75">
      <c r="B125" s="249"/>
      <c r="H125" s="5">
        <v>0</v>
      </c>
      <c r="I125" s="23">
        <v>0</v>
      </c>
      <c r="K125" s="2">
        <v>515</v>
      </c>
    </row>
    <row r="126" spans="1:11" s="47" customFormat="1" ht="12.75">
      <c r="A126" s="12"/>
      <c r="B126" s="84">
        <v>15000</v>
      </c>
      <c r="C126" s="12" t="s">
        <v>595</v>
      </c>
      <c r="D126" s="12"/>
      <c r="E126" s="12"/>
      <c r="F126" s="19"/>
      <c r="G126" s="19"/>
      <c r="H126" s="44">
        <v>0</v>
      </c>
      <c r="I126" s="45">
        <v>29.12621359223301</v>
      </c>
      <c r="K126" s="2">
        <v>515</v>
      </c>
    </row>
    <row r="127" spans="2:11" ht="12.75">
      <c r="B127" s="249"/>
      <c r="H127" s="5">
        <v>0</v>
      </c>
      <c r="I127" s="23">
        <v>0</v>
      </c>
      <c r="K127" s="2">
        <v>515</v>
      </c>
    </row>
    <row r="128" spans="1:11" s="47" customFormat="1" ht="12.75">
      <c r="A128" s="12"/>
      <c r="B128" s="224">
        <v>13475</v>
      </c>
      <c r="C128" s="12" t="s">
        <v>811</v>
      </c>
      <c r="D128" s="12"/>
      <c r="E128" s="12"/>
      <c r="F128" s="19"/>
      <c r="G128" s="19"/>
      <c r="H128" s="44">
        <v>0</v>
      </c>
      <c r="I128" s="45">
        <v>26.16504854368932</v>
      </c>
      <c r="K128" s="2">
        <v>515</v>
      </c>
    </row>
    <row r="129" spans="8:11" ht="12" customHeight="1">
      <c r="H129" s="5">
        <v>0</v>
      </c>
      <c r="I129" s="23">
        <v>0</v>
      </c>
      <c r="K129" s="2">
        <v>515</v>
      </c>
    </row>
    <row r="130" spans="1:11" s="47" customFormat="1" ht="12.75">
      <c r="A130" s="12"/>
      <c r="B130" s="248">
        <v>120000</v>
      </c>
      <c r="C130" s="12" t="s">
        <v>609</v>
      </c>
      <c r="D130" s="12"/>
      <c r="E130" s="12"/>
      <c r="F130" s="19"/>
      <c r="G130" s="19"/>
      <c r="H130" s="44">
        <v>0</v>
      </c>
      <c r="I130" s="45">
        <v>233.0097087378641</v>
      </c>
      <c r="K130" s="2">
        <v>515</v>
      </c>
    </row>
    <row r="131" spans="8:11" ht="12.75">
      <c r="H131" s="5">
        <v>0</v>
      </c>
      <c r="I131" s="23">
        <v>0</v>
      </c>
      <c r="K131" s="2">
        <v>515</v>
      </c>
    </row>
    <row r="132" spans="1:11" s="47" customFormat="1" ht="12.75">
      <c r="A132" s="12"/>
      <c r="B132" s="84">
        <v>360000</v>
      </c>
      <c r="C132" s="12" t="s">
        <v>613</v>
      </c>
      <c r="D132" s="12"/>
      <c r="E132" s="12"/>
      <c r="F132" s="19"/>
      <c r="G132" s="19"/>
      <c r="H132" s="44">
        <v>0</v>
      </c>
      <c r="I132" s="45">
        <v>699.0291262135922</v>
      </c>
      <c r="K132" s="2">
        <v>515</v>
      </c>
    </row>
    <row r="133" spans="8:11" ht="12.75">
      <c r="H133" s="5">
        <v>0</v>
      </c>
      <c r="I133" s="23">
        <v>0</v>
      </c>
      <c r="K133" s="2">
        <v>515</v>
      </c>
    </row>
    <row r="134" spans="8:11" ht="12.75">
      <c r="H134" s="5">
        <v>0</v>
      </c>
      <c r="I134" s="23">
        <v>0</v>
      </c>
      <c r="K134" s="2">
        <v>515</v>
      </c>
    </row>
    <row r="135" spans="8:11" ht="12.75">
      <c r="H135" s="5">
        <v>0</v>
      </c>
      <c r="I135" s="23">
        <v>0</v>
      </c>
      <c r="K135" s="2">
        <v>515</v>
      </c>
    </row>
    <row r="136" spans="1:11" s="70" customFormat="1" ht="13.5" thickBot="1">
      <c r="A136" s="66"/>
      <c r="B136" s="237">
        <v>761010</v>
      </c>
      <c r="C136" s="79"/>
      <c r="D136" s="65" t="s">
        <v>614</v>
      </c>
      <c r="E136" s="66"/>
      <c r="F136" s="67"/>
      <c r="G136" s="67"/>
      <c r="H136" s="68">
        <v>-761010</v>
      </c>
      <c r="I136" s="69">
        <v>1477.6893203883494</v>
      </c>
      <c r="K136" s="2">
        <v>515</v>
      </c>
    </row>
    <row r="137" spans="2:11" ht="12.75">
      <c r="B137" s="59"/>
      <c r="H137" s="5">
        <v>0</v>
      </c>
      <c r="I137" s="23">
        <v>0</v>
      </c>
      <c r="K137" s="2">
        <v>515</v>
      </c>
    </row>
    <row r="138" spans="1:11" s="47" customFormat="1" ht="12.75">
      <c r="A138" s="12"/>
      <c r="B138" s="84">
        <v>67500</v>
      </c>
      <c r="C138" s="12" t="s">
        <v>0</v>
      </c>
      <c r="D138" s="12"/>
      <c r="E138" s="12"/>
      <c r="F138" s="19"/>
      <c r="G138" s="19"/>
      <c r="H138" s="44">
        <v>0</v>
      </c>
      <c r="I138" s="45">
        <v>131.06796116504853</v>
      </c>
      <c r="K138" s="2">
        <v>515</v>
      </c>
    </row>
    <row r="139" spans="2:11" ht="12.75">
      <c r="B139" s="59"/>
      <c r="H139" s="5">
        <v>0</v>
      </c>
      <c r="I139" s="23">
        <v>0</v>
      </c>
      <c r="K139" s="2">
        <v>515</v>
      </c>
    </row>
    <row r="140" spans="1:11" s="47" customFormat="1" ht="12.75">
      <c r="A140" s="12"/>
      <c r="B140" s="84">
        <v>500</v>
      </c>
      <c r="C140" s="12" t="s">
        <v>1</v>
      </c>
      <c r="D140" s="12"/>
      <c r="E140" s="12"/>
      <c r="F140" s="19"/>
      <c r="G140" s="19"/>
      <c r="H140" s="44">
        <v>0</v>
      </c>
      <c r="I140" s="45">
        <v>0.970873786407767</v>
      </c>
      <c r="K140" s="2">
        <v>515</v>
      </c>
    </row>
    <row r="141" spans="2:11" ht="12.75">
      <c r="B141" s="59"/>
      <c r="H141" s="5">
        <v>0</v>
      </c>
      <c r="I141" s="23">
        <v>0</v>
      </c>
      <c r="K141" s="2">
        <v>515</v>
      </c>
    </row>
    <row r="142" spans="1:11" s="47" customFormat="1" ht="12.75">
      <c r="A142" s="12"/>
      <c r="B142" s="84">
        <v>67305</v>
      </c>
      <c r="C142" s="12"/>
      <c r="D142" s="12"/>
      <c r="E142" s="12" t="s">
        <v>24</v>
      </c>
      <c r="F142" s="19"/>
      <c r="G142" s="19"/>
      <c r="H142" s="44">
        <v>0</v>
      </c>
      <c r="I142" s="45">
        <v>130.6893203883495</v>
      </c>
      <c r="K142" s="2">
        <v>515</v>
      </c>
    </row>
    <row r="143" spans="2:11" ht="12.75">
      <c r="B143" s="59"/>
      <c r="H143" s="5">
        <v>0</v>
      </c>
      <c r="I143" s="23">
        <v>0</v>
      </c>
      <c r="K143" s="2">
        <v>515</v>
      </c>
    </row>
    <row r="144" spans="2:11" ht="12.75">
      <c r="B144" s="59"/>
      <c r="H144" s="5">
        <v>0</v>
      </c>
      <c r="I144" s="23">
        <v>0</v>
      </c>
      <c r="K144" s="2">
        <v>515</v>
      </c>
    </row>
    <row r="145" spans="1:11" s="47" customFormat="1" ht="12.75">
      <c r="A145" s="12"/>
      <c r="B145" s="84">
        <v>250000</v>
      </c>
      <c r="C145" s="60" t="s">
        <v>647</v>
      </c>
      <c r="D145" s="60"/>
      <c r="E145" s="12"/>
      <c r="F145" s="19"/>
      <c r="G145" s="19"/>
      <c r="H145" s="44">
        <v>-250000</v>
      </c>
      <c r="I145" s="45">
        <v>485.43689320388347</v>
      </c>
      <c r="K145" s="2">
        <v>515</v>
      </c>
    </row>
    <row r="146" spans="1:11" s="16" customFormat="1" ht="12.75">
      <c r="A146" s="13"/>
      <c r="B146" s="59"/>
      <c r="C146" s="1"/>
      <c r="D146" s="1"/>
      <c r="E146" s="1"/>
      <c r="F146" s="28"/>
      <c r="G146" s="28"/>
      <c r="H146" s="5">
        <v>0</v>
      </c>
      <c r="I146" s="39">
        <v>0</v>
      </c>
      <c r="K146" s="2">
        <v>515</v>
      </c>
    </row>
    <row r="147" spans="1:12" s="47" customFormat="1" ht="12.75">
      <c r="A147" s="12"/>
      <c r="B147" s="84">
        <v>15000</v>
      </c>
      <c r="C147" s="80" t="s">
        <v>647</v>
      </c>
      <c r="D147" s="12"/>
      <c r="E147" s="12" t="s">
        <v>651</v>
      </c>
      <c r="F147" s="19"/>
      <c r="G147" s="19"/>
      <c r="H147" s="44">
        <v>0</v>
      </c>
      <c r="I147" s="45">
        <v>29.12621359223301</v>
      </c>
      <c r="J147" s="42"/>
      <c r="K147" s="2">
        <v>515</v>
      </c>
      <c r="L147" s="46">
        <v>500</v>
      </c>
    </row>
    <row r="148" spans="2:11" ht="12.75">
      <c r="B148" s="59"/>
      <c r="H148" s="5">
        <v>0</v>
      </c>
      <c r="I148" s="23">
        <v>0</v>
      </c>
      <c r="K148" s="2">
        <v>515</v>
      </c>
    </row>
    <row r="149" spans="1:11" s="47" customFormat="1" ht="12.75">
      <c r="A149" s="12"/>
      <c r="B149" s="84">
        <v>25000</v>
      </c>
      <c r="C149" s="12" t="s">
        <v>647</v>
      </c>
      <c r="D149" s="12"/>
      <c r="E149" s="12" t="s">
        <v>654</v>
      </c>
      <c r="F149" s="19"/>
      <c r="G149" s="19"/>
      <c r="H149" s="44">
        <v>0</v>
      </c>
      <c r="I149" s="45">
        <v>48.54368932038835</v>
      </c>
      <c r="K149" s="2">
        <v>515</v>
      </c>
    </row>
    <row r="150" spans="2:11" ht="12.75">
      <c r="B150" s="59"/>
      <c r="H150" s="5">
        <v>0</v>
      </c>
      <c r="I150" s="23">
        <v>0</v>
      </c>
      <c r="K150" s="2">
        <v>515</v>
      </c>
    </row>
    <row r="151" spans="1:11" s="47" customFormat="1" ht="12.75">
      <c r="A151" s="12"/>
      <c r="B151" s="239">
        <v>55000</v>
      </c>
      <c r="C151" s="12" t="s">
        <v>647</v>
      </c>
      <c r="D151" s="12"/>
      <c r="E151" s="12" t="s">
        <v>979</v>
      </c>
      <c r="F151" s="19"/>
      <c r="G151" s="19"/>
      <c r="H151" s="44">
        <v>0</v>
      </c>
      <c r="I151" s="45">
        <v>106.79611650485437</v>
      </c>
      <c r="K151" s="2">
        <v>515</v>
      </c>
    </row>
    <row r="152" spans="2:11" ht="12.75">
      <c r="B152" s="59"/>
      <c r="H152" s="5">
        <v>0</v>
      </c>
      <c r="I152" s="23">
        <v>0</v>
      </c>
      <c r="K152" s="2">
        <v>515</v>
      </c>
    </row>
    <row r="153" spans="1:11" s="47" customFormat="1" ht="12.75">
      <c r="A153" s="12"/>
      <c r="B153" s="84">
        <v>65000</v>
      </c>
      <c r="C153" s="12" t="s">
        <v>647</v>
      </c>
      <c r="D153" s="12"/>
      <c r="E153" s="12" t="s">
        <v>663</v>
      </c>
      <c r="F153" s="19"/>
      <c r="G153" s="19"/>
      <c r="H153" s="44">
        <v>0</v>
      </c>
      <c r="I153" s="45">
        <v>126.2135922330097</v>
      </c>
      <c r="K153" s="2">
        <v>515</v>
      </c>
    </row>
    <row r="154" spans="2:11" ht="12.75">
      <c r="B154" s="59"/>
      <c r="H154" s="5">
        <v>0</v>
      </c>
      <c r="I154" s="23">
        <v>0</v>
      </c>
      <c r="K154" s="2">
        <v>515</v>
      </c>
    </row>
    <row r="155" spans="1:11" s="47" customFormat="1" ht="12.75">
      <c r="A155" s="12"/>
      <c r="B155" s="84">
        <v>10000</v>
      </c>
      <c r="C155" s="12" t="s">
        <v>665</v>
      </c>
      <c r="D155" s="12"/>
      <c r="E155" s="12" t="s">
        <v>664</v>
      </c>
      <c r="F155" s="19"/>
      <c r="G155" s="19"/>
      <c r="H155" s="44">
        <v>0</v>
      </c>
      <c r="I155" s="45">
        <v>19.41747572815534</v>
      </c>
      <c r="K155" s="2">
        <v>515</v>
      </c>
    </row>
    <row r="156" spans="2:11" ht="12.75">
      <c r="B156" s="59"/>
      <c r="H156" s="5">
        <v>0</v>
      </c>
      <c r="I156" s="23">
        <v>0</v>
      </c>
      <c r="K156" s="2">
        <v>515</v>
      </c>
    </row>
    <row r="157" spans="1:11" s="47" customFormat="1" ht="12.75">
      <c r="A157" s="12"/>
      <c r="B157" s="84">
        <v>10000</v>
      </c>
      <c r="C157" s="12" t="s">
        <v>647</v>
      </c>
      <c r="D157" s="12"/>
      <c r="E157" s="12" t="s">
        <v>980</v>
      </c>
      <c r="F157" s="19"/>
      <c r="G157" s="19"/>
      <c r="H157" s="44">
        <v>0</v>
      </c>
      <c r="I157" s="45">
        <v>19.41747572815534</v>
      </c>
      <c r="K157" s="2">
        <v>515</v>
      </c>
    </row>
    <row r="158" spans="2:11" ht="12.75">
      <c r="B158" s="59"/>
      <c r="E158" s="13"/>
      <c r="I158" s="23"/>
      <c r="K158" s="2">
        <v>515</v>
      </c>
    </row>
    <row r="159" spans="1:11" s="47" customFormat="1" ht="12.75">
      <c r="A159" s="12"/>
      <c r="B159" s="84">
        <v>15000</v>
      </c>
      <c r="C159" s="12" t="s">
        <v>647</v>
      </c>
      <c r="D159" s="12"/>
      <c r="E159" s="12" t="s">
        <v>981</v>
      </c>
      <c r="F159" s="19"/>
      <c r="G159" s="19"/>
      <c r="H159" s="44">
        <v>0</v>
      </c>
      <c r="I159" s="45">
        <v>29.12621359223301</v>
      </c>
      <c r="K159" s="2">
        <v>515</v>
      </c>
    </row>
    <row r="160" spans="2:11" ht="12.75">
      <c r="B160" s="59"/>
      <c r="C160" s="81"/>
      <c r="E160" s="13"/>
      <c r="I160" s="23"/>
      <c r="K160" s="2">
        <v>515</v>
      </c>
    </row>
    <row r="161" spans="1:11" s="47" customFormat="1" ht="12.75">
      <c r="A161" s="12"/>
      <c r="B161" s="84">
        <v>5000</v>
      </c>
      <c r="C161" s="12" t="s">
        <v>647</v>
      </c>
      <c r="D161" s="12"/>
      <c r="E161" s="12" t="s">
        <v>982</v>
      </c>
      <c r="F161" s="19"/>
      <c r="G161" s="19"/>
      <c r="H161" s="44">
        <v>0</v>
      </c>
      <c r="I161" s="45">
        <v>9.70873786407767</v>
      </c>
      <c r="K161" s="2">
        <v>515</v>
      </c>
    </row>
    <row r="162" spans="2:11" ht="12.75">
      <c r="B162" s="59"/>
      <c r="E162" s="13"/>
      <c r="I162" s="23"/>
      <c r="K162" s="2">
        <v>515</v>
      </c>
    </row>
    <row r="163" spans="1:11" s="47" customFormat="1" ht="12.75">
      <c r="A163" s="12"/>
      <c r="B163" s="84">
        <v>5000</v>
      </c>
      <c r="C163" s="12" t="s">
        <v>647</v>
      </c>
      <c r="D163" s="12"/>
      <c r="E163" s="12" t="s">
        <v>933</v>
      </c>
      <c r="F163" s="19"/>
      <c r="G163" s="19"/>
      <c r="H163" s="44">
        <v>0</v>
      </c>
      <c r="I163" s="45">
        <v>9.70873786407767</v>
      </c>
      <c r="K163" s="2">
        <v>515</v>
      </c>
    </row>
    <row r="164" spans="2:11" ht="12.75">
      <c r="B164" s="59"/>
      <c r="H164" s="5">
        <v>0</v>
      </c>
      <c r="I164" s="23">
        <v>0</v>
      </c>
      <c r="K164" s="2">
        <v>515</v>
      </c>
    </row>
    <row r="165" spans="1:11" s="47" customFormat="1" ht="12.75">
      <c r="A165" s="12"/>
      <c r="B165" s="84">
        <v>45000</v>
      </c>
      <c r="C165" s="12" t="s">
        <v>647</v>
      </c>
      <c r="D165" s="12"/>
      <c r="E165" s="12" t="s">
        <v>672</v>
      </c>
      <c r="F165" s="19"/>
      <c r="G165" s="19"/>
      <c r="H165" s="44">
        <v>0</v>
      </c>
      <c r="I165" s="45">
        <v>87.37864077669903</v>
      </c>
      <c r="K165" s="2">
        <v>515</v>
      </c>
    </row>
    <row r="166" spans="2:11" ht="12.75">
      <c r="B166" s="59"/>
      <c r="H166" s="5">
        <v>0</v>
      </c>
      <c r="I166" s="23">
        <v>0</v>
      </c>
      <c r="K166" s="2">
        <v>515</v>
      </c>
    </row>
    <row r="167" spans="2:11" ht="12.75">
      <c r="B167" s="169"/>
      <c r="C167" s="13"/>
      <c r="D167" s="13"/>
      <c r="E167" s="13"/>
      <c r="F167" s="31"/>
      <c r="G167" s="31"/>
      <c r="H167" s="5">
        <v>0</v>
      </c>
      <c r="I167" s="23">
        <v>0</v>
      </c>
      <c r="K167" s="2">
        <v>515</v>
      </c>
    </row>
    <row r="168" spans="1:11" s="47" customFormat="1" ht="12.75">
      <c r="A168" s="12"/>
      <c r="B168" s="84">
        <v>50000</v>
      </c>
      <c r="C168" s="12" t="s">
        <v>690</v>
      </c>
      <c r="D168" s="12"/>
      <c r="E168" s="12"/>
      <c r="F168" s="19"/>
      <c r="G168" s="19"/>
      <c r="H168" s="44">
        <v>0</v>
      </c>
      <c r="I168" s="45">
        <v>97.0873786407767</v>
      </c>
      <c r="K168" s="2">
        <v>515</v>
      </c>
    </row>
    <row r="169" spans="2:11" ht="12.75">
      <c r="B169" s="59"/>
      <c r="H169" s="5">
        <v>0</v>
      </c>
      <c r="I169" s="23">
        <v>0</v>
      </c>
      <c r="K169" s="2">
        <v>515</v>
      </c>
    </row>
    <row r="170" spans="2:11" ht="12.75">
      <c r="B170" s="59"/>
      <c r="H170" s="5">
        <v>0</v>
      </c>
      <c r="I170" s="23">
        <v>0</v>
      </c>
      <c r="K170" s="2">
        <v>515</v>
      </c>
    </row>
    <row r="171" spans="1:11" s="47" customFormat="1" ht="12.75">
      <c r="A171" s="12"/>
      <c r="B171" s="84">
        <v>36120</v>
      </c>
      <c r="C171" s="12"/>
      <c r="D171" s="12"/>
      <c r="E171" s="12" t="s">
        <v>600</v>
      </c>
      <c r="F171" s="19"/>
      <c r="G171" s="19"/>
      <c r="H171" s="44">
        <v>0</v>
      </c>
      <c r="I171" s="45">
        <v>70.13592233009709</v>
      </c>
      <c r="K171" s="2">
        <v>515</v>
      </c>
    </row>
    <row r="172" spans="2:11" ht="12.75">
      <c r="B172" s="59"/>
      <c r="H172" s="5">
        <v>0</v>
      </c>
      <c r="I172" s="23">
        <v>0</v>
      </c>
      <c r="K172" s="2">
        <v>515</v>
      </c>
    </row>
    <row r="173" spans="1:11" s="47" customFormat="1" ht="12.75">
      <c r="A173" s="12"/>
      <c r="B173" s="84">
        <v>6500</v>
      </c>
      <c r="C173" s="12"/>
      <c r="D173" s="12"/>
      <c r="E173" s="12" t="s">
        <v>734</v>
      </c>
      <c r="F173" s="19"/>
      <c r="G173" s="19"/>
      <c r="H173" s="44">
        <v>0</v>
      </c>
      <c r="I173" s="45">
        <v>12.62135922330097</v>
      </c>
      <c r="K173" s="2">
        <v>515</v>
      </c>
    </row>
    <row r="174" spans="2:11" ht="12.75">
      <c r="B174" s="59"/>
      <c r="H174" s="5">
        <v>0</v>
      </c>
      <c r="I174" s="23">
        <v>0</v>
      </c>
      <c r="K174" s="2">
        <v>515</v>
      </c>
    </row>
    <row r="175" spans="1:11" s="47" customFormat="1" ht="12.75">
      <c r="A175" s="12"/>
      <c r="B175" s="84">
        <v>23085</v>
      </c>
      <c r="C175" s="12" t="s">
        <v>986</v>
      </c>
      <c r="D175" s="12"/>
      <c r="E175" s="12"/>
      <c r="F175" s="19"/>
      <c r="G175" s="19"/>
      <c r="H175" s="44">
        <v>0</v>
      </c>
      <c r="I175" s="45">
        <v>44.8252427184466</v>
      </c>
      <c r="K175" s="2">
        <v>515</v>
      </c>
    </row>
    <row r="176" spans="2:11" ht="12.75">
      <c r="B176" s="59"/>
      <c r="H176" s="5">
        <v>0</v>
      </c>
      <c r="I176" s="23">
        <v>0</v>
      </c>
      <c r="K176" s="2">
        <v>515</v>
      </c>
    </row>
    <row r="177" spans="1:11" s="47" customFormat="1" ht="12.75">
      <c r="A177" s="12"/>
      <c r="B177" s="84">
        <v>260000</v>
      </c>
      <c r="C177" s="12" t="s">
        <v>613</v>
      </c>
      <c r="D177" s="12"/>
      <c r="E177" s="12"/>
      <c r="F177" s="19"/>
      <c r="G177" s="19"/>
      <c r="H177" s="44">
        <v>0</v>
      </c>
      <c r="I177" s="45">
        <v>504.8543689320388</v>
      </c>
      <c r="K177" s="2">
        <v>515</v>
      </c>
    </row>
    <row r="178" spans="2:11" ht="12.75">
      <c r="B178" s="8"/>
      <c r="H178" s="5">
        <v>0</v>
      </c>
      <c r="I178" s="23">
        <v>0</v>
      </c>
      <c r="K178" s="2">
        <v>515</v>
      </c>
    </row>
    <row r="179" spans="2:11" ht="12.75">
      <c r="B179" s="8"/>
      <c r="H179" s="5">
        <v>0</v>
      </c>
      <c r="I179" s="23">
        <v>0</v>
      </c>
      <c r="K179" s="2">
        <v>515</v>
      </c>
    </row>
    <row r="180" spans="8:11" ht="12.75">
      <c r="H180" s="5">
        <v>0</v>
      </c>
      <c r="I180" s="23">
        <v>0</v>
      </c>
      <c r="K180" s="2">
        <v>515</v>
      </c>
    </row>
    <row r="181" spans="1:11" s="70" customFormat="1" ht="13.5" thickBot="1">
      <c r="A181" s="66"/>
      <c r="B181" s="90">
        <v>133533</v>
      </c>
      <c r="C181" s="66"/>
      <c r="D181" s="79" t="s">
        <v>738</v>
      </c>
      <c r="E181" s="66"/>
      <c r="F181" s="67"/>
      <c r="G181" s="67"/>
      <c r="H181" s="68">
        <v>-133533</v>
      </c>
      <c r="I181" s="69">
        <v>259.2873786407767</v>
      </c>
      <c r="K181" s="2">
        <v>515</v>
      </c>
    </row>
    <row r="182" spans="2:11" ht="12.75">
      <c r="B182" s="143"/>
      <c r="H182" s="5">
        <v>0</v>
      </c>
      <c r="I182" s="23">
        <v>0</v>
      </c>
      <c r="K182" s="2">
        <v>515</v>
      </c>
    </row>
    <row r="183" spans="1:11" s="47" customFormat="1" ht="12.75">
      <c r="A183" s="12"/>
      <c r="B183" s="260">
        <v>133533</v>
      </c>
      <c r="C183" s="12" t="s">
        <v>15</v>
      </c>
      <c r="D183" s="12" t="s">
        <v>738</v>
      </c>
      <c r="E183" s="12"/>
      <c r="F183" s="19"/>
      <c r="G183" s="19"/>
      <c r="H183" s="44">
        <v>0</v>
      </c>
      <c r="I183" s="45">
        <v>259.2873786407767</v>
      </c>
      <c r="K183" s="2">
        <v>515</v>
      </c>
    </row>
    <row r="184" spans="4:11" ht="12.75">
      <c r="D184" s="13"/>
      <c r="G184" s="31"/>
      <c r="H184" s="5">
        <v>0</v>
      </c>
      <c r="I184" s="23">
        <v>0</v>
      </c>
      <c r="K184" s="2">
        <v>515</v>
      </c>
    </row>
    <row r="185" spans="8:11" ht="12.75">
      <c r="H185" s="5">
        <v>0</v>
      </c>
      <c r="I185" s="23">
        <v>0</v>
      </c>
      <c r="K185" s="2">
        <v>515</v>
      </c>
    </row>
    <row r="186" spans="8:11" ht="12.75">
      <c r="H186" s="5">
        <v>0</v>
      </c>
      <c r="I186" s="23">
        <v>0</v>
      </c>
      <c r="K186" s="2">
        <v>515</v>
      </c>
    </row>
    <row r="187" spans="8:11" ht="12.75">
      <c r="H187" s="5">
        <v>0</v>
      </c>
      <c r="I187" s="23">
        <v>0</v>
      </c>
      <c r="K187" s="2">
        <v>515</v>
      </c>
    </row>
    <row r="188" spans="1:11" s="70" customFormat="1" ht="13.5" thickBot="1">
      <c r="A188" s="66"/>
      <c r="B188" s="78">
        <v>1471600</v>
      </c>
      <c r="C188" s="66"/>
      <c r="D188" s="79" t="s">
        <v>758</v>
      </c>
      <c r="E188" s="66"/>
      <c r="F188" s="67"/>
      <c r="G188" s="67"/>
      <c r="H188" s="68">
        <v>-1471600</v>
      </c>
      <c r="I188" s="69">
        <v>2857.4757281553398</v>
      </c>
      <c r="K188" s="2">
        <v>515</v>
      </c>
    </row>
    <row r="189" spans="8:11" ht="12.75">
      <c r="H189" s="5">
        <v>0</v>
      </c>
      <c r="I189" s="23">
        <v>0</v>
      </c>
      <c r="K189" s="2">
        <v>515</v>
      </c>
    </row>
    <row r="190" spans="1:11" s="47" customFormat="1" ht="12.75">
      <c r="A190" s="12"/>
      <c r="B190" s="84">
        <v>295000</v>
      </c>
      <c r="C190" s="12" t="s">
        <v>803</v>
      </c>
      <c r="D190" s="12"/>
      <c r="E190" s="12"/>
      <c r="F190" s="19"/>
      <c r="G190" s="19"/>
      <c r="H190" s="44">
        <v>0</v>
      </c>
      <c r="I190" s="45">
        <v>572.8155339805825</v>
      </c>
      <c r="K190" s="2">
        <v>515</v>
      </c>
    </row>
    <row r="191" spans="8:11" ht="12.75">
      <c r="H191" s="5">
        <v>0</v>
      </c>
      <c r="I191" s="23">
        <v>0</v>
      </c>
      <c r="K191" s="2">
        <v>515</v>
      </c>
    </row>
    <row r="192" spans="1:11" s="47" customFormat="1" ht="12.75">
      <c r="A192" s="12"/>
      <c r="B192" s="260">
        <v>26600</v>
      </c>
      <c r="C192" s="12" t="s">
        <v>24</v>
      </c>
      <c r="D192" s="12"/>
      <c r="E192" s="12"/>
      <c r="F192" s="19"/>
      <c r="G192" s="19"/>
      <c r="H192" s="44">
        <v>0</v>
      </c>
      <c r="I192" s="45">
        <v>51.650485436893206</v>
      </c>
      <c r="K192" s="2">
        <v>515</v>
      </c>
    </row>
    <row r="193" spans="8:11" ht="12.75">
      <c r="H193" s="5">
        <v>0</v>
      </c>
      <c r="I193" s="23">
        <v>0</v>
      </c>
      <c r="K193" s="2">
        <v>515</v>
      </c>
    </row>
    <row r="194" spans="1:11" s="47" customFormat="1" ht="12.75">
      <c r="A194" s="12"/>
      <c r="B194" s="44">
        <v>1150000</v>
      </c>
      <c r="C194" s="12"/>
      <c r="D194" s="12"/>
      <c r="E194" s="12" t="s">
        <v>455</v>
      </c>
      <c r="F194" s="19"/>
      <c r="G194" s="19"/>
      <c r="H194" s="44">
        <v>0</v>
      </c>
      <c r="I194" s="45">
        <v>2233.009708737864</v>
      </c>
      <c r="K194" s="2">
        <v>515</v>
      </c>
    </row>
    <row r="195" spans="2:11" ht="12.75">
      <c r="B195" s="54"/>
      <c r="H195" s="5">
        <v>0</v>
      </c>
      <c r="I195" s="23">
        <v>0</v>
      </c>
      <c r="K195" s="2">
        <v>515</v>
      </c>
    </row>
    <row r="196" spans="8:11" ht="12.75">
      <c r="H196" s="5">
        <v>0</v>
      </c>
      <c r="I196" s="23">
        <v>0</v>
      </c>
      <c r="K196" s="2">
        <v>515</v>
      </c>
    </row>
    <row r="197" spans="8:11" ht="12.75">
      <c r="H197" s="5">
        <v>0</v>
      </c>
      <c r="I197" s="23">
        <v>0</v>
      </c>
      <c r="K197" s="2">
        <v>515</v>
      </c>
    </row>
    <row r="198" spans="1:11" s="70" customFormat="1" ht="13.5" thickBot="1">
      <c r="A198" s="66"/>
      <c r="B198" s="241">
        <v>666129</v>
      </c>
      <c r="C198" s="64"/>
      <c r="D198" s="65" t="s">
        <v>811</v>
      </c>
      <c r="E198" s="66"/>
      <c r="F198" s="67"/>
      <c r="G198" s="67"/>
      <c r="H198" s="68">
        <v>-666129</v>
      </c>
      <c r="I198" s="69">
        <v>1293.4543689320387</v>
      </c>
      <c r="K198" s="2">
        <v>515</v>
      </c>
    </row>
    <row r="199" spans="2:11" ht="12.75">
      <c r="B199" s="242"/>
      <c r="H199" s="5">
        <v>0</v>
      </c>
      <c r="I199" s="23">
        <v>0</v>
      </c>
      <c r="K199" s="2">
        <v>515</v>
      </c>
    </row>
    <row r="200" spans="1:11" s="47" customFormat="1" ht="12.75">
      <c r="A200" s="12"/>
      <c r="B200" s="108">
        <v>47500</v>
      </c>
      <c r="C200" s="12" t="s">
        <v>0</v>
      </c>
      <c r="D200" s="12"/>
      <c r="E200" s="12"/>
      <c r="F200" s="19"/>
      <c r="G200" s="19"/>
      <c r="H200" s="44">
        <v>0</v>
      </c>
      <c r="I200" s="45">
        <v>92.23300970873787</v>
      </c>
      <c r="K200" s="2">
        <v>515</v>
      </c>
    </row>
    <row r="201" spans="2:11" ht="12.75">
      <c r="B201" s="8"/>
      <c r="H201" s="5">
        <v>0</v>
      </c>
      <c r="I201" s="23">
        <v>0</v>
      </c>
      <c r="K201" s="2">
        <v>515</v>
      </c>
    </row>
    <row r="202" spans="1:11" s="47" customFormat="1" ht="12.75">
      <c r="A202" s="12"/>
      <c r="B202" s="108">
        <v>4000</v>
      </c>
      <c r="C202" s="12" t="s">
        <v>744</v>
      </c>
      <c r="D202" s="12"/>
      <c r="E202" s="12"/>
      <c r="F202" s="19"/>
      <c r="G202" s="19"/>
      <c r="H202" s="44">
        <v>0</v>
      </c>
      <c r="I202" s="45">
        <v>7.766990291262136</v>
      </c>
      <c r="K202" s="2">
        <v>515</v>
      </c>
    </row>
    <row r="203" spans="2:11" ht="12.75">
      <c r="B203" s="8"/>
      <c r="H203" s="5">
        <v>0</v>
      </c>
      <c r="I203" s="23">
        <v>0</v>
      </c>
      <c r="K203" s="2">
        <v>515</v>
      </c>
    </row>
    <row r="204" spans="1:11" s="47" customFormat="1" ht="12.75">
      <c r="A204" s="12"/>
      <c r="B204" s="108">
        <v>31350</v>
      </c>
      <c r="C204" s="12"/>
      <c r="D204" s="12"/>
      <c r="E204" s="12" t="s">
        <v>24</v>
      </c>
      <c r="F204" s="19"/>
      <c r="G204" s="19"/>
      <c r="H204" s="44">
        <v>0</v>
      </c>
      <c r="I204" s="45">
        <v>60.87378640776699</v>
      </c>
      <c r="K204" s="2">
        <v>515</v>
      </c>
    </row>
    <row r="205" spans="2:11" ht="12.75">
      <c r="B205" s="8"/>
      <c r="H205" s="5">
        <v>0</v>
      </c>
      <c r="I205" s="23">
        <v>0</v>
      </c>
      <c r="K205" s="2">
        <v>515</v>
      </c>
    </row>
    <row r="206" spans="1:11" s="47" customFormat="1" ht="12.75">
      <c r="A206" s="12"/>
      <c r="B206" s="108">
        <v>124945</v>
      </c>
      <c r="C206" s="12"/>
      <c r="D206" s="12" t="s">
        <v>600</v>
      </c>
      <c r="E206" s="12"/>
      <c r="F206" s="19"/>
      <c r="G206" s="19"/>
      <c r="H206" s="44">
        <v>0</v>
      </c>
      <c r="I206" s="45">
        <v>242.61165048543688</v>
      </c>
      <c r="K206" s="2">
        <v>515</v>
      </c>
    </row>
    <row r="207" spans="2:11" ht="12.75">
      <c r="B207" s="8"/>
      <c r="H207" s="5">
        <v>0</v>
      </c>
      <c r="I207" s="23">
        <v>0</v>
      </c>
      <c r="K207" s="2">
        <v>515</v>
      </c>
    </row>
    <row r="208" spans="1:11" s="47" customFormat="1" ht="12.75">
      <c r="A208" s="12"/>
      <c r="B208" s="108">
        <v>43900</v>
      </c>
      <c r="C208" s="12" t="s">
        <v>991</v>
      </c>
      <c r="D208" s="12"/>
      <c r="E208" s="12"/>
      <c r="F208" s="19"/>
      <c r="G208" s="19"/>
      <c r="H208" s="44">
        <v>0</v>
      </c>
      <c r="I208" s="45">
        <v>85.24271844660194</v>
      </c>
      <c r="K208" s="2">
        <v>515</v>
      </c>
    </row>
    <row r="209" spans="2:11" ht="12.75">
      <c r="B209" s="8"/>
      <c r="H209" s="5">
        <v>0</v>
      </c>
      <c r="I209" s="23">
        <v>0</v>
      </c>
      <c r="K209" s="2">
        <v>515</v>
      </c>
    </row>
    <row r="210" spans="1:11" ht="12.75">
      <c r="A210" s="12"/>
      <c r="B210" s="108">
        <v>12559</v>
      </c>
      <c r="C210" s="12" t="s">
        <v>925</v>
      </c>
      <c r="D210" s="12"/>
      <c r="E210" s="12"/>
      <c r="F210" s="19"/>
      <c r="G210" s="19"/>
      <c r="H210" s="44"/>
      <c r="I210" s="45">
        <v>6.901818181818181</v>
      </c>
      <c r="J210" s="47"/>
      <c r="K210" s="2">
        <v>515</v>
      </c>
    </row>
    <row r="211" spans="2:11" ht="12.75">
      <c r="B211" s="8"/>
      <c r="I211" s="23"/>
      <c r="K211" s="2">
        <v>515</v>
      </c>
    </row>
    <row r="212" spans="1:11" s="47" customFormat="1" ht="12.75">
      <c r="A212" s="12"/>
      <c r="B212" s="108">
        <v>183425</v>
      </c>
      <c r="C212" s="12"/>
      <c r="D212" s="12"/>
      <c r="E212" s="12" t="s">
        <v>901</v>
      </c>
      <c r="F212" s="19"/>
      <c r="G212" s="19"/>
      <c r="H212" s="44">
        <v>0</v>
      </c>
      <c r="I212" s="45">
        <v>356.1650485436893</v>
      </c>
      <c r="K212" s="2">
        <v>515</v>
      </c>
    </row>
    <row r="213" spans="2:11" ht="12.75">
      <c r="B213" s="8"/>
      <c r="H213" s="5">
        <v>0</v>
      </c>
      <c r="I213" s="23">
        <v>0</v>
      </c>
      <c r="K213" s="2">
        <v>515</v>
      </c>
    </row>
    <row r="214" spans="1:11" s="47" customFormat="1" ht="12.75">
      <c r="A214" s="12"/>
      <c r="B214" s="108">
        <v>90000</v>
      </c>
      <c r="C214" s="12"/>
      <c r="D214" s="12"/>
      <c r="E214" s="12" t="s">
        <v>809</v>
      </c>
      <c r="F214" s="19"/>
      <c r="G214" s="19"/>
      <c r="H214" s="44">
        <v>0</v>
      </c>
      <c r="I214" s="45">
        <v>174.75728155339806</v>
      </c>
      <c r="K214" s="2">
        <v>515</v>
      </c>
    </row>
    <row r="215" spans="2:11" ht="12.75">
      <c r="B215" s="8"/>
      <c r="H215" s="5">
        <v>0</v>
      </c>
      <c r="I215" s="23">
        <v>0</v>
      </c>
      <c r="K215" s="2">
        <v>515</v>
      </c>
    </row>
    <row r="216" spans="1:11" s="47" customFormat="1" ht="12.75">
      <c r="A216" s="12"/>
      <c r="B216" s="245">
        <v>128450</v>
      </c>
      <c r="C216" s="88" t="s">
        <v>897</v>
      </c>
      <c r="D216" s="88"/>
      <c r="E216" s="12" t="s">
        <v>898</v>
      </c>
      <c r="F216" s="89"/>
      <c r="G216" s="89"/>
      <c r="H216" s="44">
        <v>0</v>
      </c>
      <c r="I216" s="45">
        <v>249.41747572815535</v>
      </c>
      <c r="K216" s="2">
        <v>515</v>
      </c>
    </row>
    <row r="217" spans="2:11" ht="12.75">
      <c r="B217" s="73"/>
      <c r="C217" s="34"/>
      <c r="D217" s="34"/>
      <c r="E217" s="13"/>
      <c r="F217" s="32"/>
      <c r="G217" s="32"/>
      <c r="H217" s="5">
        <v>0</v>
      </c>
      <c r="I217" s="23">
        <v>0</v>
      </c>
      <c r="K217" s="2">
        <v>515</v>
      </c>
    </row>
    <row r="218" spans="8:11" ht="12.75">
      <c r="H218" s="5">
        <v>0</v>
      </c>
      <c r="I218" s="23">
        <v>0</v>
      </c>
      <c r="K218" s="2">
        <v>515</v>
      </c>
    </row>
    <row r="219" spans="8:11" ht="12.75">
      <c r="H219" s="5">
        <v>0</v>
      </c>
      <c r="I219" s="23">
        <v>0</v>
      </c>
      <c r="K219" s="2">
        <v>515</v>
      </c>
    </row>
    <row r="220" spans="1:11" s="70" customFormat="1" ht="13.5" thickBot="1">
      <c r="A220" s="66"/>
      <c r="B220" s="90">
        <v>63900</v>
      </c>
      <c r="C220" s="66"/>
      <c r="D220" s="79" t="s">
        <v>906</v>
      </c>
      <c r="E220" s="66"/>
      <c r="F220" s="67"/>
      <c r="G220" s="67"/>
      <c r="H220" s="68">
        <v>-63900</v>
      </c>
      <c r="I220" s="69">
        <v>124.07766990291262</v>
      </c>
      <c r="K220" s="2">
        <v>515</v>
      </c>
    </row>
    <row r="221" spans="2:11" ht="12.75">
      <c r="B221" s="143"/>
      <c r="H221" s="5">
        <v>0</v>
      </c>
      <c r="I221" s="23">
        <v>0</v>
      </c>
      <c r="K221" s="2">
        <v>515</v>
      </c>
    </row>
    <row r="222" spans="1:11" s="47" customFormat="1" ht="12.75">
      <c r="A222" s="12"/>
      <c r="B222" s="260">
        <v>63900</v>
      </c>
      <c r="C222" s="12"/>
      <c r="D222" s="12" t="s">
        <v>907</v>
      </c>
      <c r="E222" s="12" t="s">
        <v>993</v>
      </c>
      <c r="F222" s="19"/>
      <c r="G222" s="19"/>
      <c r="H222" s="44">
        <v>0</v>
      </c>
      <c r="I222" s="45">
        <v>124.07766990291262</v>
      </c>
      <c r="K222" s="2">
        <v>515</v>
      </c>
    </row>
    <row r="223" spans="8:11" ht="12.75">
      <c r="H223" s="5">
        <v>0</v>
      </c>
      <c r="I223" s="23">
        <v>0</v>
      </c>
      <c r="K223" s="2">
        <v>515</v>
      </c>
    </row>
    <row r="224" spans="8:11" ht="12.75">
      <c r="H224" s="5">
        <v>0</v>
      </c>
      <c r="I224" s="23">
        <v>0</v>
      </c>
      <c r="K224" s="2">
        <v>515</v>
      </c>
    </row>
    <row r="225" spans="1:11" ht="12.75">
      <c r="A225" s="13"/>
      <c r="I225" s="23"/>
      <c r="K225" s="2">
        <v>515</v>
      </c>
    </row>
    <row r="226" spans="1:11" ht="12.75">
      <c r="A226" s="13"/>
      <c r="I226" s="23"/>
      <c r="K226" s="2">
        <v>515</v>
      </c>
    </row>
    <row r="227" spans="1:11" s="70" customFormat="1" ht="13.5" thickBot="1">
      <c r="A227" s="64"/>
      <c r="B227" s="78">
        <v>7901362</v>
      </c>
      <c r="C227" s="79" t="s">
        <v>995</v>
      </c>
      <c r="D227" s="66"/>
      <c r="E227" s="66"/>
      <c r="F227" s="67"/>
      <c r="G227" s="67"/>
      <c r="H227" s="68">
        <v>0</v>
      </c>
      <c r="I227" s="109">
        <v>15342.450485436893</v>
      </c>
      <c r="K227" s="2">
        <v>515</v>
      </c>
    </row>
    <row r="228" spans="1:11" ht="12.75">
      <c r="A228" s="13"/>
      <c r="B228" s="110"/>
      <c r="C228" s="111"/>
      <c r="I228" s="112"/>
      <c r="K228" s="2">
        <v>515</v>
      </c>
    </row>
    <row r="229" spans="1:11" ht="12.75">
      <c r="A229" s="13"/>
      <c r="B229" s="102" t="s">
        <v>934</v>
      </c>
      <c r="C229" s="106" t="s">
        <v>935</v>
      </c>
      <c r="D229" s="106"/>
      <c r="E229" s="106"/>
      <c r="F229" s="101"/>
      <c r="G229" s="101"/>
      <c r="H229" s="102"/>
      <c r="I229" s="113" t="s">
        <v>930</v>
      </c>
      <c r="K229" s="2">
        <v>515</v>
      </c>
    </row>
    <row r="230" spans="1:11" ht="12.75">
      <c r="A230" s="13"/>
      <c r="B230" s="114">
        <v>1304333</v>
      </c>
      <c r="C230" s="115" t="s">
        <v>936</v>
      </c>
      <c r="D230" s="115" t="s">
        <v>937</v>
      </c>
      <c r="E230" s="115" t="s">
        <v>1007</v>
      </c>
      <c r="F230" s="116"/>
      <c r="G230" s="116"/>
      <c r="H230" s="117">
        <v>-1304333</v>
      </c>
      <c r="I230" s="113">
        <v>2532.685436893204</v>
      </c>
      <c r="K230" s="2">
        <v>515</v>
      </c>
    </row>
    <row r="231" spans="1:11" ht="12.75">
      <c r="A231" s="13"/>
      <c r="B231" s="118">
        <v>1540169</v>
      </c>
      <c r="C231" s="119" t="s">
        <v>938</v>
      </c>
      <c r="D231" s="119" t="s">
        <v>937</v>
      </c>
      <c r="E231" s="119" t="s">
        <v>1007</v>
      </c>
      <c r="F231" s="120"/>
      <c r="G231" s="120"/>
      <c r="H231" s="117">
        <v>-2844502</v>
      </c>
      <c r="I231" s="113">
        <v>2990.6194174757284</v>
      </c>
      <c r="K231" s="2">
        <v>515</v>
      </c>
    </row>
    <row r="232" spans="1:11" s="126" customFormat="1" ht="12.75">
      <c r="A232" s="121"/>
      <c r="B232" s="122">
        <v>1551010</v>
      </c>
      <c r="C232" s="123" t="s">
        <v>939</v>
      </c>
      <c r="D232" s="123" t="s">
        <v>937</v>
      </c>
      <c r="E232" s="124" t="s">
        <v>1007</v>
      </c>
      <c r="F232" s="125"/>
      <c r="G232" s="125"/>
      <c r="H232" s="117">
        <v>-4395512</v>
      </c>
      <c r="I232" s="113">
        <v>3011.669902912621</v>
      </c>
      <c r="K232" s="2">
        <v>515</v>
      </c>
    </row>
    <row r="233" spans="1:11" s="129" customFormat="1" ht="12.75">
      <c r="A233" s="127"/>
      <c r="B233" s="221">
        <v>2019950</v>
      </c>
      <c r="C233" s="222" t="s">
        <v>1008</v>
      </c>
      <c r="D233" s="222" t="s">
        <v>937</v>
      </c>
      <c r="E233" s="223" t="s">
        <v>1007</v>
      </c>
      <c r="F233" s="128"/>
      <c r="G233" s="128"/>
      <c r="H233" s="117">
        <v>-6415462</v>
      </c>
      <c r="I233" s="113">
        <v>3922.233009708738</v>
      </c>
      <c r="K233" s="2">
        <v>515</v>
      </c>
    </row>
    <row r="234" spans="1:11" s="129" customFormat="1" ht="12.75">
      <c r="A234" s="127"/>
      <c r="B234" s="130">
        <v>1160500</v>
      </c>
      <c r="C234" s="131" t="s">
        <v>940</v>
      </c>
      <c r="D234" s="131" t="s">
        <v>937</v>
      </c>
      <c r="E234" s="132" t="s">
        <v>1007</v>
      </c>
      <c r="F234" s="128"/>
      <c r="G234" s="128"/>
      <c r="H234" s="117">
        <v>-7575962</v>
      </c>
      <c r="I234" s="113">
        <v>2253.3980582524273</v>
      </c>
      <c r="K234" s="2">
        <v>515</v>
      </c>
    </row>
    <row r="235" spans="1:11" s="129" customFormat="1" ht="12.75">
      <c r="A235" s="127"/>
      <c r="B235" s="133">
        <v>325400</v>
      </c>
      <c r="C235" s="134" t="s">
        <v>960</v>
      </c>
      <c r="D235" s="134" t="s">
        <v>937</v>
      </c>
      <c r="E235" s="135" t="s">
        <v>1007</v>
      </c>
      <c r="F235" s="128"/>
      <c r="G235" s="128"/>
      <c r="H235" s="117">
        <v>-7901362</v>
      </c>
      <c r="I235" s="113">
        <v>631.8446601941747</v>
      </c>
      <c r="K235" s="2">
        <v>515</v>
      </c>
    </row>
    <row r="236" spans="1:11" ht="12.75">
      <c r="A236" s="13"/>
      <c r="B236" s="136">
        <v>7901362</v>
      </c>
      <c r="C236" s="137" t="s">
        <v>941</v>
      </c>
      <c r="D236" s="119"/>
      <c r="E236" s="119"/>
      <c r="F236" s="120"/>
      <c r="G236" s="120"/>
      <c r="H236" s="138"/>
      <c r="I236" s="139">
        <v>15342.450485436893</v>
      </c>
      <c r="K236" s="2">
        <v>515</v>
      </c>
    </row>
    <row r="237" spans="1:11" ht="12.75">
      <c r="A237" s="13"/>
      <c r="I237" s="23"/>
      <c r="K237" s="2">
        <v>515</v>
      </c>
    </row>
    <row r="238" spans="1:11" ht="12.75">
      <c r="A238" s="13"/>
      <c r="B238" s="140">
        <v>-50561</v>
      </c>
      <c r="C238" s="141" t="s">
        <v>936</v>
      </c>
      <c r="D238" s="141" t="s">
        <v>942</v>
      </c>
      <c r="E238" s="141"/>
      <c r="F238" s="142"/>
      <c r="G238" s="142"/>
      <c r="H238" s="5">
        <v>50561</v>
      </c>
      <c r="I238" s="23">
        <v>-93.63148148148149</v>
      </c>
      <c r="K238" s="40">
        <v>540</v>
      </c>
    </row>
    <row r="239" spans="1:11" ht="12.75">
      <c r="A239" s="13"/>
      <c r="B239" s="143">
        <v>-1912771</v>
      </c>
      <c r="C239" s="141" t="s">
        <v>936</v>
      </c>
      <c r="D239" s="141" t="s">
        <v>943</v>
      </c>
      <c r="E239" s="141"/>
      <c r="F239" s="142" t="s">
        <v>611</v>
      </c>
      <c r="G239" s="142" t="s">
        <v>944</v>
      </c>
      <c r="H239" s="5">
        <v>1963332</v>
      </c>
      <c r="I239" s="23">
        <v>-3477.7654545454548</v>
      </c>
      <c r="K239" s="40">
        <v>550</v>
      </c>
    </row>
    <row r="240" spans="1:11" ht="12.75">
      <c r="A240" s="13"/>
      <c r="B240" s="143">
        <v>1152600</v>
      </c>
      <c r="C240" s="141" t="s">
        <v>936</v>
      </c>
      <c r="D240" s="141" t="s">
        <v>945</v>
      </c>
      <c r="E240" s="141"/>
      <c r="F240" s="142"/>
      <c r="G240" s="142"/>
      <c r="H240" s="5">
        <v>810732</v>
      </c>
      <c r="I240" s="23">
        <v>2134.4444444444443</v>
      </c>
      <c r="K240" s="40">
        <v>540</v>
      </c>
    </row>
    <row r="241" spans="1:11" ht="12.75">
      <c r="A241" s="13"/>
      <c r="B241" s="143">
        <v>2352750</v>
      </c>
      <c r="C241" s="141" t="s">
        <v>936</v>
      </c>
      <c r="D241" s="141" t="s">
        <v>946</v>
      </c>
      <c r="E241" s="141"/>
      <c r="F241" s="142"/>
      <c r="G241" s="142"/>
      <c r="H241" s="5">
        <v>-1542018</v>
      </c>
      <c r="I241" s="23">
        <v>4277.727272727273</v>
      </c>
      <c r="K241" s="40">
        <v>550</v>
      </c>
    </row>
    <row r="242" spans="1:11" ht="12.75">
      <c r="A242" s="13"/>
      <c r="B242" s="143">
        <v>375103</v>
      </c>
      <c r="C242" s="141" t="s">
        <v>936</v>
      </c>
      <c r="D242" s="141" t="s">
        <v>958</v>
      </c>
      <c r="E242" s="141"/>
      <c r="F242" s="142"/>
      <c r="G242" s="142"/>
      <c r="H242" s="5">
        <v>-1917121</v>
      </c>
      <c r="I242" s="23">
        <v>688.262385321101</v>
      </c>
      <c r="K242" s="40">
        <v>545</v>
      </c>
    </row>
    <row r="243" spans="1:11" ht="12.75">
      <c r="A243" s="13"/>
      <c r="B243" s="143">
        <v>-2777426</v>
      </c>
      <c r="C243" s="141" t="s">
        <v>936</v>
      </c>
      <c r="D243" s="141" t="s">
        <v>996</v>
      </c>
      <c r="E243" s="141"/>
      <c r="F243" s="142"/>
      <c r="G243" s="142"/>
      <c r="H243" s="5">
        <v>1235408</v>
      </c>
      <c r="I243" s="23">
        <v>-5191.450467289719</v>
      </c>
      <c r="K243" s="40">
        <v>535</v>
      </c>
    </row>
    <row r="244" spans="1:11" ht="12.75">
      <c r="A244" s="13"/>
      <c r="B244" s="143">
        <v>1647400</v>
      </c>
      <c r="C244" s="141" t="s">
        <v>936</v>
      </c>
      <c r="D244" s="141" t="s">
        <v>997</v>
      </c>
      <c r="E244" s="141"/>
      <c r="F244" s="142"/>
      <c r="G244" s="142"/>
      <c r="H244" s="5">
        <v>-3564521</v>
      </c>
      <c r="I244" s="23">
        <v>3079.2523364485983</v>
      </c>
      <c r="K244" s="40">
        <v>535</v>
      </c>
    </row>
    <row r="245" spans="1:11" ht="12.75">
      <c r="A245" s="13"/>
      <c r="B245" s="143">
        <v>-1251924</v>
      </c>
      <c r="C245" s="141" t="s">
        <v>936</v>
      </c>
      <c r="D245" s="141" t="s">
        <v>1003</v>
      </c>
      <c r="E245" s="141"/>
      <c r="F245" s="219" t="s">
        <v>1004</v>
      </c>
      <c r="G245" s="142"/>
      <c r="H245" s="5">
        <v>1487331</v>
      </c>
      <c r="I245" s="23">
        <v>-489.17087378640775</v>
      </c>
      <c r="K245" s="40">
        <v>515</v>
      </c>
    </row>
    <row r="246" spans="1:11" ht="12.75">
      <c r="A246" s="13"/>
      <c r="B246" s="143">
        <v>1304333</v>
      </c>
      <c r="C246" s="141" t="s">
        <v>936</v>
      </c>
      <c r="D246" s="141" t="s">
        <v>1005</v>
      </c>
      <c r="E246" s="141"/>
      <c r="F246" s="219"/>
      <c r="G246" s="142"/>
      <c r="H246" s="5">
        <v>-4868854</v>
      </c>
      <c r="I246" s="23">
        <v>2532.685436893204</v>
      </c>
      <c r="K246" s="40">
        <v>515</v>
      </c>
    </row>
    <row r="247" spans="1:11" s="47" customFormat="1" ht="12.75">
      <c r="A247" s="13"/>
      <c r="B247" s="144">
        <v>839504</v>
      </c>
      <c r="C247" s="145" t="s">
        <v>936</v>
      </c>
      <c r="D247" s="145" t="s">
        <v>1006</v>
      </c>
      <c r="E247" s="145"/>
      <c r="F247" s="146" t="s">
        <v>611</v>
      </c>
      <c r="G247" s="146"/>
      <c r="H247" s="147">
        <v>0</v>
      </c>
      <c r="I247" s="45">
        <v>3571.854368932039</v>
      </c>
      <c r="K247" s="2">
        <v>515</v>
      </c>
    </row>
    <row r="248" spans="1:11" ht="12.75">
      <c r="A248" s="13"/>
      <c r="B248" s="140"/>
      <c r="C248" s="148"/>
      <c r="D248" s="148"/>
      <c r="E248" s="148"/>
      <c r="F248" s="74"/>
      <c r="G248" s="74"/>
      <c r="H248" s="30"/>
      <c r="I248" s="23"/>
      <c r="J248" s="16"/>
      <c r="K248" s="2"/>
    </row>
    <row r="249" spans="1:11" ht="12.75">
      <c r="A249" s="13"/>
      <c r="B249" s="149"/>
      <c r="C249" s="150"/>
      <c r="D249" s="150"/>
      <c r="E249" s="150"/>
      <c r="F249" s="151"/>
      <c r="G249" s="151"/>
      <c r="H249" s="30"/>
      <c r="I249" s="39"/>
      <c r="J249" s="16"/>
      <c r="K249" s="40"/>
    </row>
    <row r="250" spans="1:11" s="16" customFormat="1" ht="12.75">
      <c r="A250" s="13"/>
      <c r="B250" s="152"/>
      <c r="C250" s="153"/>
      <c r="D250" s="153"/>
      <c r="E250" s="153"/>
      <c r="F250" s="154"/>
      <c r="G250" s="154"/>
      <c r="H250" s="155"/>
      <c r="I250" s="156"/>
      <c r="K250" s="2"/>
    </row>
    <row r="251" spans="1:11" s="16" customFormat="1" ht="12.75">
      <c r="A251" s="13"/>
      <c r="B251" s="152"/>
      <c r="C251" s="153"/>
      <c r="D251" s="153"/>
      <c r="E251" s="153"/>
      <c r="F251" s="154"/>
      <c r="G251" s="154"/>
      <c r="H251" s="155">
        <v>0</v>
      </c>
      <c r="I251" s="156"/>
      <c r="K251" s="2"/>
    </row>
    <row r="252" spans="1:11" s="16" customFormat="1" ht="12.75">
      <c r="A252" s="13"/>
      <c r="B252" s="157">
        <v>-1373683</v>
      </c>
      <c r="C252" s="158" t="s">
        <v>947</v>
      </c>
      <c r="D252" s="158" t="s">
        <v>942</v>
      </c>
      <c r="E252" s="158"/>
      <c r="F252" s="159"/>
      <c r="G252" s="159"/>
      <c r="H252" s="160">
        <v>1373683</v>
      </c>
      <c r="I252" s="39">
        <v>-2543.857407407407</v>
      </c>
      <c r="K252" s="40">
        <v>540</v>
      </c>
    </row>
    <row r="253" spans="1:11" s="16" customFormat="1" ht="12.75">
      <c r="A253" s="13"/>
      <c r="B253" s="157">
        <v>883811</v>
      </c>
      <c r="C253" s="158" t="s">
        <v>947</v>
      </c>
      <c r="D253" s="158" t="s">
        <v>945</v>
      </c>
      <c r="E253" s="158"/>
      <c r="F253" s="159"/>
      <c r="G253" s="159"/>
      <c r="H253" s="155">
        <v>489872</v>
      </c>
      <c r="I253" s="39">
        <v>1636.687037037037</v>
      </c>
      <c r="K253" s="40">
        <v>540</v>
      </c>
    </row>
    <row r="254" spans="1:11" s="16" customFormat="1" ht="12.75">
      <c r="A254" s="13"/>
      <c r="B254" s="157">
        <v>489200</v>
      </c>
      <c r="C254" s="158" t="s">
        <v>947</v>
      </c>
      <c r="D254" s="158" t="s">
        <v>946</v>
      </c>
      <c r="E254" s="158"/>
      <c r="F254" s="159"/>
      <c r="G254" s="159"/>
      <c r="H254" s="155">
        <v>672</v>
      </c>
      <c r="I254" s="39">
        <v>889.4545454545455</v>
      </c>
      <c r="K254" s="40">
        <v>550</v>
      </c>
    </row>
    <row r="255" spans="1:11" s="16" customFormat="1" ht="12.75">
      <c r="A255" s="13"/>
      <c r="B255" s="157">
        <v>1720760</v>
      </c>
      <c r="C255" s="158" t="s">
        <v>947</v>
      </c>
      <c r="D255" s="158" t="s">
        <v>958</v>
      </c>
      <c r="E255" s="158"/>
      <c r="F255" s="159"/>
      <c r="G255" s="159"/>
      <c r="H255" s="155">
        <v>-1720088</v>
      </c>
      <c r="I255" s="39">
        <v>3157.3577981651374</v>
      </c>
      <c r="K255" s="40">
        <v>545</v>
      </c>
    </row>
    <row r="256" spans="1:11" s="16" customFormat="1" ht="12.75">
      <c r="A256" s="13"/>
      <c r="B256" s="157">
        <v>1982035</v>
      </c>
      <c r="C256" s="158" t="s">
        <v>947</v>
      </c>
      <c r="D256" s="158" t="s">
        <v>997</v>
      </c>
      <c r="E256" s="158"/>
      <c r="F256" s="159"/>
      <c r="G256" s="159"/>
      <c r="H256" s="155">
        <v>-3702123</v>
      </c>
      <c r="I256" s="39">
        <v>3704.7383177570096</v>
      </c>
      <c r="K256" s="40">
        <v>535</v>
      </c>
    </row>
    <row r="257" spans="1:11" s="16" customFormat="1" ht="12.75">
      <c r="A257" s="13"/>
      <c r="B257" s="157">
        <v>-5242856</v>
      </c>
      <c r="C257" s="158" t="s">
        <v>947</v>
      </c>
      <c r="D257" s="158" t="s">
        <v>1003</v>
      </c>
      <c r="E257" s="158"/>
      <c r="F257" s="159"/>
      <c r="G257" s="159"/>
      <c r="H257" s="155">
        <v>1540733</v>
      </c>
      <c r="I257" s="220">
        <v>-10180.302912621359</v>
      </c>
      <c r="K257" s="2">
        <v>515</v>
      </c>
    </row>
    <row r="258" spans="1:11" s="16" customFormat="1" ht="12.75">
      <c r="A258" s="13"/>
      <c r="B258" s="157">
        <v>1540169</v>
      </c>
      <c r="C258" s="158" t="s">
        <v>947</v>
      </c>
      <c r="D258" s="158" t="s">
        <v>1005</v>
      </c>
      <c r="E258" s="158"/>
      <c r="F258" s="159"/>
      <c r="G258" s="159"/>
      <c r="H258" s="155">
        <v>564</v>
      </c>
      <c r="I258" s="39">
        <v>2990.6194174757284</v>
      </c>
      <c r="K258" s="2">
        <v>515</v>
      </c>
    </row>
    <row r="259" spans="1:11" s="47" customFormat="1" ht="12.75">
      <c r="A259" s="13"/>
      <c r="B259" s="108">
        <v>-564</v>
      </c>
      <c r="C259" s="161" t="s">
        <v>947</v>
      </c>
      <c r="D259" s="161" t="s">
        <v>1006</v>
      </c>
      <c r="E259" s="161"/>
      <c r="F259" s="162"/>
      <c r="G259" s="162"/>
      <c r="H259" s="163"/>
      <c r="I259" s="164">
        <v>-1.0951456310679613</v>
      </c>
      <c r="K259" s="2">
        <v>515</v>
      </c>
    </row>
    <row r="260" spans="1:11" s="16" customFormat="1" ht="12.75">
      <c r="A260" s="13"/>
      <c r="B260" s="152"/>
      <c r="C260" s="153"/>
      <c r="D260" s="153"/>
      <c r="E260" s="153"/>
      <c r="F260" s="154"/>
      <c r="G260" s="154"/>
      <c r="H260" s="155"/>
      <c r="I260" s="156"/>
      <c r="K260" s="2"/>
    </row>
    <row r="261" spans="1:11" s="16" customFormat="1" ht="12.75">
      <c r="A261" s="13"/>
      <c r="B261" s="165"/>
      <c r="C261" s="166"/>
      <c r="D261" s="166"/>
      <c r="E261" s="166"/>
      <c r="F261" s="167"/>
      <c r="G261" s="167"/>
      <c r="H261" s="168"/>
      <c r="I261" s="39"/>
      <c r="K261" s="40"/>
    </row>
    <row r="262" spans="1:11" s="171" customFormat="1" ht="12.75">
      <c r="A262" s="121"/>
      <c r="B262" s="169">
        <v>-1456</v>
      </c>
      <c r="C262" s="121" t="s">
        <v>939</v>
      </c>
      <c r="D262" s="121" t="s">
        <v>998</v>
      </c>
      <c r="E262" s="121"/>
      <c r="F262" s="170"/>
      <c r="G262" s="170"/>
      <c r="H262" s="155">
        <v>1456</v>
      </c>
      <c r="I262" s="39">
        <v>-2.696296296296296</v>
      </c>
      <c r="K262" s="172">
        <v>540</v>
      </c>
    </row>
    <row r="263" spans="1:11" s="171" customFormat="1" ht="12.75">
      <c r="A263" s="121"/>
      <c r="B263" s="169">
        <v>-1604510</v>
      </c>
      <c r="C263" s="121" t="s">
        <v>939</v>
      </c>
      <c r="D263" s="121" t="s">
        <v>996</v>
      </c>
      <c r="E263" s="121"/>
      <c r="F263" s="170"/>
      <c r="G263" s="170"/>
      <c r="H263" s="155">
        <v>1605966</v>
      </c>
      <c r="I263" s="39">
        <v>-2944.0550458715597</v>
      </c>
      <c r="K263" s="172">
        <v>545</v>
      </c>
    </row>
    <row r="264" spans="1:11" s="171" customFormat="1" ht="12.75">
      <c r="A264" s="121"/>
      <c r="B264" s="169">
        <v>1603660</v>
      </c>
      <c r="C264" s="121" t="s">
        <v>939</v>
      </c>
      <c r="D264" s="121" t="s">
        <v>997</v>
      </c>
      <c r="E264" s="121"/>
      <c r="F264" s="170"/>
      <c r="G264" s="170"/>
      <c r="H264" s="155">
        <v>2306</v>
      </c>
      <c r="I264" s="39">
        <v>2997.495327102804</v>
      </c>
      <c r="K264" s="172">
        <v>535</v>
      </c>
    </row>
    <row r="265" spans="1:11" s="171" customFormat="1" ht="12.75">
      <c r="A265" s="121"/>
      <c r="B265" s="169">
        <v>-1595182</v>
      </c>
      <c r="C265" s="121" t="s">
        <v>939</v>
      </c>
      <c r="D265" s="121" t="s">
        <v>1003</v>
      </c>
      <c r="E265" s="121"/>
      <c r="F265" s="170"/>
      <c r="G265" s="170"/>
      <c r="H265" s="155">
        <v>1597488</v>
      </c>
      <c r="I265" s="39">
        <v>-3097.440776699029</v>
      </c>
      <c r="K265" s="172">
        <v>515</v>
      </c>
    </row>
    <row r="266" spans="1:11" s="171" customFormat="1" ht="12.75">
      <c r="A266" s="121"/>
      <c r="B266" s="169">
        <v>1551010</v>
      </c>
      <c r="C266" s="121" t="s">
        <v>939</v>
      </c>
      <c r="D266" s="121" t="s">
        <v>1005</v>
      </c>
      <c r="E266" s="121"/>
      <c r="F266" s="170"/>
      <c r="G266" s="170"/>
      <c r="H266" s="155">
        <v>46478</v>
      </c>
      <c r="I266" s="39">
        <v>3011.669902912621</v>
      </c>
      <c r="K266" s="172">
        <v>515</v>
      </c>
    </row>
    <row r="267" spans="1:11" s="175" customFormat="1" ht="12.75">
      <c r="A267" s="121"/>
      <c r="B267" s="84">
        <v>-46478</v>
      </c>
      <c r="C267" s="173" t="s">
        <v>939</v>
      </c>
      <c r="D267" s="173" t="s">
        <v>1006</v>
      </c>
      <c r="E267" s="173"/>
      <c r="F267" s="174"/>
      <c r="G267" s="174"/>
      <c r="H267" s="163"/>
      <c r="I267" s="45">
        <v>-90.24854368932039</v>
      </c>
      <c r="K267" s="2">
        <v>515</v>
      </c>
    </row>
    <row r="268" spans="1:11" s="171" customFormat="1" ht="12.75">
      <c r="A268" s="121"/>
      <c r="B268" s="169"/>
      <c r="C268" s="121"/>
      <c r="D268" s="121"/>
      <c r="E268" s="121"/>
      <c r="F268" s="170"/>
      <c r="G268" s="170"/>
      <c r="H268" s="176"/>
      <c r="I268" s="177"/>
      <c r="K268" s="172"/>
    </row>
    <row r="269" spans="1:11" s="181" customFormat="1" ht="12.75">
      <c r="A269" s="127"/>
      <c r="B269" s="178"/>
      <c r="C269" s="127"/>
      <c r="D269" s="127"/>
      <c r="E269" s="127"/>
      <c r="F269" s="179"/>
      <c r="G269" s="179"/>
      <c r="H269" s="160"/>
      <c r="I269" s="180"/>
      <c r="K269" s="182"/>
    </row>
    <row r="270" spans="1:11" s="181" customFormat="1" ht="12.75">
      <c r="A270" s="127"/>
      <c r="B270" s="178"/>
      <c r="C270" s="127"/>
      <c r="D270" s="127"/>
      <c r="E270" s="127"/>
      <c r="F270" s="179"/>
      <c r="G270" s="179"/>
      <c r="H270" s="160"/>
      <c r="I270" s="180"/>
      <c r="K270" s="182"/>
    </row>
    <row r="271" spans="1:11" s="181" customFormat="1" ht="12.75">
      <c r="A271" s="127"/>
      <c r="B271" s="178"/>
      <c r="C271" s="127"/>
      <c r="D271" s="127"/>
      <c r="E271" s="127"/>
      <c r="F271" s="179"/>
      <c r="G271" s="179"/>
      <c r="H271" s="160"/>
      <c r="I271" s="180"/>
      <c r="K271" s="182"/>
    </row>
    <row r="272" spans="1:11" s="188" customFormat="1" ht="12.75">
      <c r="A272" s="183"/>
      <c r="B272" s="184">
        <v>-13553085</v>
      </c>
      <c r="C272" s="183" t="s">
        <v>940</v>
      </c>
      <c r="D272" s="183" t="s">
        <v>948</v>
      </c>
      <c r="E272" s="183"/>
      <c r="F272" s="185" t="s">
        <v>454</v>
      </c>
      <c r="G272" s="185" t="s">
        <v>949</v>
      </c>
      <c r="H272" s="186">
        <v>13553085</v>
      </c>
      <c r="I272" s="187">
        <v>-25098.305555555555</v>
      </c>
      <c r="K272" s="189">
        <v>540</v>
      </c>
    </row>
    <row r="273" spans="1:11" s="188" customFormat="1" ht="12.75">
      <c r="A273" s="183"/>
      <c r="B273" s="184">
        <v>460805</v>
      </c>
      <c r="C273" s="183" t="s">
        <v>940</v>
      </c>
      <c r="D273" s="183" t="s">
        <v>945</v>
      </c>
      <c r="E273" s="183"/>
      <c r="F273" s="185"/>
      <c r="G273" s="185"/>
      <c r="H273" s="186">
        <v>13092280</v>
      </c>
      <c r="I273" s="187">
        <v>853.3425925925926</v>
      </c>
      <c r="K273" s="189">
        <v>540</v>
      </c>
    </row>
    <row r="274" spans="1:11" s="188" customFormat="1" ht="12.75">
      <c r="A274" s="183"/>
      <c r="B274" s="184">
        <v>1632135</v>
      </c>
      <c r="C274" s="183" t="s">
        <v>940</v>
      </c>
      <c r="D274" s="183" t="s">
        <v>946</v>
      </c>
      <c r="E274" s="183"/>
      <c r="F274" s="185"/>
      <c r="G274" s="185"/>
      <c r="H274" s="186">
        <v>11460145</v>
      </c>
      <c r="I274" s="187">
        <v>2967.518181818182</v>
      </c>
      <c r="K274" s="189">
        <v>550</v>
      </c>
    </row>
    <row r="275" spans="1:11" s="188" customFormat="1" ht="12.75">
      <c r="A275" s="183"/>
      <c r="B275" s="184">
        <v>811550</v>
      </c>
      <c r="C275" s="183" t="s">
        <v>940</v>
      </c>
      <c r="D275" s="183" t="s">
        <v>958</v>
      </c>
      <c r="E275" s="183"/>
      <c r="F275" s="185"/>
      <c r="G275" s="185"/>
      <c r="H275" s="186">
        <v>10648595</v>
      </c>
      <c r="I275" s="187">
        <v>1489.0825688073394</v>
      </c>
      <c r="K275" s="189">
        <v>545</v>
      </c>
    </row>
    <row r="276" spans="1:11" s="188" customFormat="1" ht="12.75">
      <c r="A276" s="183"/>
      <c r="B276" s="184">
        <v>1000150</v>
      </c>
      <c r="C276" s="183" t="s">
        <v>940</v>
      </c>
      <c r="D276" s="183" t="s">
        <v>997</v>
      </c>
      <c r="E276" s="183"/>
      <c r="F276" s="185"/>
      <c r="G276" s="185"/>
      <c r="H276" s="186">
        <v>9648445</v>
      </c>
      <c r="I276" s="187">
        <v>1869.4392523364486</v>
      </c>
      <c r="K276" s="189">
        <v>535</v>
      </c>
    </row>
    <row r="277" spans="1:11" s="188" customFormat="1" ht="12.75">
      <c r="A277" s="183"/>
      <c r="B277" s="184">
        <v>1160500</v>
      </c>
      <c r="C277" s="183" t="s">
        <v>940</v>
      </c>
      <c r="D277" s="183" t="s">
        <v>1005</v>
      </c>
      <c r="E277" s="183"/>
      <c r="F277" s="185"/>
      <c r="G277" s="185"/>
      <c r="H277" s="186">
        <v>8487945</v>
      </c>
      <c r="I277" s="187">
        <v>2253.3980582524273</v>
      </c>
      <c r="K277" s="189">
        <v>515</v>
      </c>
    </row>
    <row r="278" spans="1:11" s="195" customFormat="1" ht="12.75">
      <c r="A278" s="183"/>
      <c r="B278" s="190">
        <v>-8487945</v>
      </c>
      <c r="C278" s="191" t="s">
        <v>940</v>
      </c>
      <c r="D278" s="191" t="s">
        <v>1006</v>
      </c>
      <c r="E278" s="191"/>
      <c r="F278" s="192"/>
      <c r="G278" s="192"/>
      <c r="H278" s="193"/>
      <c r="I278" s="194">
        <v>-16481.44660194175</v>
      </c>
      <c r="K278" s="2">
        <v>515</v>
      </c>
    </row>
    <row r="279" spans="1:11" s="181" customFormat="1" ht="12.75">
      <c r="A279" s="127"/>
      <c r="B279" s="178"/>
      <c r="C279" s="127"/>
      <c r="D279" s="127"/>
      <c r="E279" s="127"/>
      <c r="F279" s="179"/>
      <c r="G279" s="179"/>
      <c r="H279" s="160"/>
      <c r="I279" s="180"/>
      <c r="K279" s="182"/>
    </row>
    <row r="280" spans="1:11" s="181" customFormat="1" ht="12.75">
      <c r="A280" s="127"/>
      <c r="B280" s="178"/>
      <c r="C280" s="127"/>
      <c r="D280" s="127"/>
      <c r="E280" s="127"/>
      <c r="F280" s="179"/>
      <c r="G280" s="179"/>
      <c r="H280" s="160"/>
      <c r="I280" s="180"/>
      <c r="K280" s="182"/>
    </row>
    <row r="281" spans="1:11" s="201" customFormat="1" ht="12.75">
      <c r="A281" s="196"/>
      <c r="B281" s="197">
        <v>-1064658</v>
      </c>
      <c r="C281" s="196" t="s">
        <v>960</v>
      </c>
      <c r="D281" s="196" t="s">
        <v>959</v>
      </c>
      <c r="E281" s="196"/>
      <c r="F281" s="198" t="s">
        <v>961</v>
      </c>
      <c r="G281" s="198"/>
      <c r="H281" s="199">
        <v>1064658</v>
      </c>
      <c r="I281" s="200">
        <v>-1953.5009174311926</v>
      </c>
      <c r="K281" s="202">
        <v>545</v>
      </c>
    </row>
    <row r="282" spans="1:11" s="201" customFormat="1" ht="12.75">
      <c r="A282" s="196"/>
      <c r="B282" s="197">
        <v>403250</v>
      </c>
      <c r="C282" s="196" t="s">
        <v>960</v>
      </c>
      <c r="D282" s="196" t="s">
        <v>958</v>
      </c>
      <c r="E282" s="196"/>
      <c r="F282" s="198"/>
      <c r="G282" s="198"/>
      <c r="H282" s="199">
        <v>661408</v>
      </c>
      <c r="I282" s="200">
        <v>739.9082568807339</v>
      </c>
      <c r="K282" s="202">
        <v>545</v>
      </c>
    </row>
    <row r="283" spans="1:11" s="201" customFormat="1" ht="12.75">
      <c r="A283" s="196"/>
      <c r="B283" s="197">
        <v>336150</v>
      </c>
      <c r="C283" s="196" t="s">
        <v>960</v>
      </c>
      <c r="D283" s="196" t="s">
        <v>997</v>
      </c>
      <c r="E283" s="196"/>
      <c r="F283" s="198"/>
      <c r="G283" s="198"/>
      <c r="H283" s="199">
        <v>325258</v>
      </c>
      <c r="I283" s="200">
        <v>628.3177570093458</v>
      </c>
      <c r="K283" s="202">
        <v>535</v>
      </c>
    </row>
    <row r="284" spans="1:11" s="201" customFormat="1" ht="12.75">
      <c r="A284" s="196"/>
      <c r="B284" s="197">
        <v>325400</v>
      </c>
      <c r="C284" s="196" t="s">
        <v>960</v>
      </c>
      <c r="D284" s="196" t="s">
        <v>1005</v>
      </c>
      <c r="E284" s="196"/>
      <c r="F284" s="198"/>
      <c r="G284" s="198"/>
      <c r="H284" s="199">
        <v>-142</v>
      </c>
      <c r="I284" s="200">
        <v>631.8446601941747</v>
      </c>
      <c r="K284" s="202">
        <v>515</v>
      </c>
    </row>
    <row r="285" spans="1:11" s="208" customFormat="1" ht="12.75">
      <c r="A285" s="196"/>
      <c r="B285" s="203">
        <v>142</v>
      </c>
      <c r="C285" s="204" t="s">
        <v>960</v>
      </c>
      <c r="D285" s="204" t="s">
        <v>1006</v>
      </c>
      <c r="E285" s="204"/>
      <c r="F285" s="205"/>
      <c r="G285" s="205"/>
      <c r="H285" s="206"/>
      <c r="I285" s="207">
        <v>0.2757281553398058</v>
      </c>
      <c r="K285" s="2">
        <v>515</v>
      </c>
    </row>
    <row r="286" spans="1:11" s="181" customFormat="1" ht="12.75">
      <c r="A286" s="127"/>
      <c r="B286" s="178"/>
      <c r="C286" s="127"/>
      <c r="D286" s="127"/>
      <c r="E286" s="127"/>
      <c r="F286" s="179"/>
      <c r="G286" s="179"/>
      <c r="H286" s="160"/>
      <c r="I286" s="180"/>
      <c r="K286" s="182"/>
    </row>
    <row r="287" spans="1:11" s="181" customFormat="1" ht="12.75">
      <c r="A287" s="127"/>
      <c r="B287" s="178"/>
      <c r="C287" s="127"/>
      <c r="D287" s="127"/>
      <c r="E287" s="127"/>
      <c r="F287" s="179"/>
      <c r="G287" s="179"/>
      <c r="H287" s="160"/>
      <c r="I287" s="180"/>
      <c r="K287" s="182"/>
    </row>
    <row r="288" spans="1:11" s="16" customFormat="1" ht="12.75">
      <c r="A288" s="13"/>
      <c r="B288" s="152">
        <v>2019950</v>
      </c>
      <c r="C288" s="153" t="s">
        <v>1009</v>
      </c>
      <c r="D288" s="153" t="s">
        <v>1005</v>
      </c>
      <c r="E288" s="158"/>
      <c r="F288" s="159"/>
      <c r="G288" s="159"/>
      <c r="H288" s="155">
        <v>-2019950</v>
      </c>
      <c r="I288" s="39">
        <v>3922.233009708738</v>
      </c>
      <c r="K288" s="2">
        <v>515</v>
      </c>
    </row>
    <row r="289" spans="1:11" s="47" customFormat="1" ht="12.75">
      <c r="A289" s="13"/>
      <c r="B289" s="224">
        <v>2019950</v>
      </c>
      <c r="C289" s="225" t="s">
        <v>1009</v>
      </c>
      <c r="D289" s="225" t="s">
        <v>1006</v>
      </c>
      <c r="E289" s="161"/>
      <c r="F289" s="162"/>
      <c r="G289" s="162"/>
      <c r="H289" s="163"/>
      <c r="I289" s="164">
        <v>3922.233009708738</v>
      </c>
      <c r="K289" s="2">
        <v>515</v>
      </c>
    </row>
    <row r="290" spans="1:11" s="171" customFormat="1" ht="12.75">
      <c r="A290" s="121"/>
      <c r="B290" s="169"/>
      <c r="C290" s="121"/>
      <c r="D290" s="121"/>
      <c r="E290" s="121"/>
      <c r="F290" s="170"/>
      <c r="G290" s="170"/>
      <c r="H290" s="155"/>
      <c r="I290" s="39"/>
      <c r="K290" s="172"/>
    </row>
    <row r="291" spans="1:11" ht="12.75">
      <c r="A291" s="13"/>
      <c r="B291" s="152"/>
      <c r="C291" s="153"/>
      <c r="D291" s="153"/>
      <c r="E291" s="153"/>
      <c r="F291" s="154"/>
      <c r="G291" s="154"/>
      <c r="H291" s="30">
        <v>0</v>
      </c>
      <c r="I291" s="39"/>
      <c r="J291" s="16"/>
      <c r="K291" s="2">
        <v>515</v>
      </c>
    </row>
    <row r="292" spans="1:11" ht="13.5" thickBot="1">
      <c r="A292" s="13"/>
      <c r="B292" s="209">
        <v>525000</v>
      </c>
      <c r="C292" s="79" t="s">
        <v>950</v>
      </c>
      <c r="D292" s="79"/>
      <c r="E292" s="79"/>
      <c r="F292" s="210"/>
      <c r="G292" s="210"/>
      <c r="H292" s="78">
        <v>-525000</v>
      </c>
      <c r="I292" s="69">
        <v>1019.4174757281553</v>
      </c>
      <c r="J292" s="211"/>
      <c r="K292" s="2">
        <v>515</v>
      </c>
    </row>
    <row r="293" spans="1:11" ht="12.75">
      <c r="A293" s="13"/>
      <c r="B293" s="85"/>
      <c r="H293" s="5">
        <v>0</v>
      </c>
      <c r="I293" s="23">
        <v>0</v>
      </c>
      <c r="K293" s="2">
        <v>515</v>
      </c>
    </row>
    <row r="294" spans="1:11" ht="12.75">
      <c r="A294" s="13"/>
      <c r="B294" s="85">
        <v>525000</v>
      </c>
      <c r="C294" s="1" t="s">
        <v>951</v>
      </c>
      <c r="D294" s="1" t="s">
        <v>952</v>
      </c>
      <c r="F294" s="28" t="s">
        <v>953</v>
      </c>
      <c r="G294" s="28" t="s">
        <v>999</v>
      </c>
      <c r="H294" s="5">
        <v>-525000</v>
      </c>
      <c r="I294" s="23">
        <v>1019.4174757281553</v>
      </c>
      <c r="K294" s="2">
        <v>515</v>
      </c>
    </row>
    <row r="295" spans="1:11" ht="12.75">
      <c r="A295" s="13"/>
      <c r="B295" s="212">
        <v>525000</v>
      </c>
      <c r="C295" s="12"/>
      <c r="D295" s="12" t="s">
        <v>952</v>
      </c>
      <c r="E295" s="12"/>
      <c r="F295" s="19"/>
      <c r="G295" s="19"/>
      <c r="H295" s="44">
        <v>0</v>
      </c>
      <c r="I295" s="45">
        <v>1019.4174757281553</v>
      </c>
      <c r="J295" s="47"/>
      <c r="K295" s="2">
        <v>515</v>
      </c>
    </row>
    <row r="296" spans="1:11" ht="12.75">
      <c r="A296" s="13"/>
      <c r="H296" s="5">
        <v>0</v>
      </c>
      <c r="I296" s="23">
        <v>0</v>
      </c>
      <c r="K296" s="2">
        <v>515</v>
      </c>
    </row>
    <row r="297" spans="1:11" ht="12.75">
      <c r="A297" s="13"/>
      <c r="H297" s="5">
        <v>0</v>
      </c>
      <c r="I297" s="23">
        <v>0</v>
      </c>
      <c r="K297" s="2">
        <v>515</v>
      </c>
    </row>
    <row r="298" spans="1:11" ht="12.75">
      <c r="A298" s="13"/>
      <c r="H298" s="5">
        <v>0</v>
      </c>
      <c r="I298" s="23">
        <v>0</v>
      </c>
      <c r="K298" s="2">
        <v>515</v>
      </c>
    </row>
    <row r="299" spans="1:11" ht="12.75">
      <c r="A299" s="13"/>
      <c r="C299" s="213" t="s">
        <v>1000</v>
      </c>
      <c r="H299" s="5">
        <v>0</v>
      </c>
      <c r="I299" s="23">
        <v>0</v>
      </c>
      <c r="K299" s="2">
        <v>515</v>
      </c>
    </row>
    <row r="300" spans="1:11" s="229" customFormat="1" ht="12.75">
      <c r="A300" s="158"/>
      <c r="B300" s="157"/>
      <c r="C300" s="158"/>
      <c r="D300" s="158"/>
      <c r="E300" s="158" t="s">
        <v>1002</v>
      </c>
      <c r="F300" s="159"/>
      <c r="G300" s="159"/>
      <c r="H300" s="157"/>
      <c r="I300" s="226"/>
      <c r="J300" s="227"/>
      <c r="K300" s="228"/>
    </row>
    <row r="301" spans="1:11" s="229" customFormat="1" ht="12.75">
      <c r="A301" s="158"/>
      <c r="B301" s="230">
        <v>-5279967</v>
      </c>
      <c r="C301" s="157" t="s">
        <v>954</v>
      </c>
      <c r="D301" s="158"/>
      <c r="E301" s="158"/>
      <c r="F301" s="159"/>
      <c r="G301" s="159" t="s">
        <v>271</v>
      </c>
      <c r="H301" s="157"/>
      <c r="I301" s="231">
        <v>-10000</v>
      </c>
      <c r="J301" s="227"/>
      <c r="K301" s="228">
        <v>527.9967</v>
      </c>
    </row>
    <row r="302" spans="1:11" s="229" customFormat="1" ht="12.75">
      <c r="A302" s="158"/>
      <c r="B302" s="157">
        <v>15000</v>
      </c>
      <c r="C302" s="158" t="s">
        <v>955</v>
      </c>
      <c r="D302" s="158"/>
      <c r="E302" s="158"/>
      <c r="F302" s="159"/>
      <c r="G302" s="159" t="s">
        <v>271</v>
      </c>
      <c r="H302" s="157"/>
      <c r="I302" s="232">
        <v>29.436006122689275</v>
      </c>
      <c r="J302" s="227"/>
      <c r="K302" s="228">
        <v>509.58</v>
      </c>
    </row>
    <row r="303" spans="1:11" s="229" customFormat="1" ht="12.75">
      <c r="A303" s="158"/>
      <c r="B303" s="157">
        <v>22111</v>
      </c>
      <c r="C303" s="158" t="s">
        <v>956</v>
      </c>
      <c r="D303" s="158"/>
      <c r="E303" s="158"/>
      <c r="F303" s="159"/>
      <c r="G303" s="159" t="s">
        <v>271</v>
      </c>
      <c r="H303" s="157"/>
      <c r="I303" s="232">
        <v>43.39063542525217</v>
      </c>
      <c r="J303" s="227"/>
      <c r="K303" s="228">
        <v>509.58</v>
      </c>
    </row>
    <row r="304" spans="1:11" s="229" customFormat="1" ht="12.75">
      <c r="A304" s="158"/>
      <c r="B304" s="233">
        <v>-5242856</v>
      </c>
      <c r="C304" s="234" t="s">
        <v>957</v>
      </c>
      <c r="D304" s="158"/>
      <c r="E304" s="158"/>
      <c r="F304" s="159"/>
      <c r="G304" s="159" t="s">
        <v>271</v>
      </c>
      <c r="H304" s="157"/>
      <c r="I304" s="235">
        <v>-10180.302912621359</v>
      </c>
      <c r="J304" s="227"/>
      <c r="K304" s="236">
        <v>515</v>
      </c>
    </row>
    <row r="305" spans="1:9" s="218" customFormat="1" ht="12.75">
      <c r="A305" s="183"/>
      <c r="B305" s="85"/>
      <c r="C305" s="215"/>
      <c r="D305" s="215"/>
      <c r="E305" s="215"/>
      <c r="F305" s="216"/>
      <c r="G305" s="216"/>
      <c r="H305" s="85"/>
      <c r="I305" s="217"/>
    </row>
    <row r="306" ht="12.75">
      <c r="A306" s="13"/>
    </row>
    <row r="307" ht="12.75"/>
    <row r="308" ht="12.75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&amp;L&amp;A&amp;C&amp;"Arial,Bold"&amp;9LAGA&amp;RPage 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991"/>
  <sheetViews>
    <sheetView tabSelected="1" workbookViewId="0" topLeftCell="A1">
      <pane ySplit="5" topLeftCell="BM6" activePane="bottomLeft" state="frozen"/>
      <selection pane="topLeft" activeCell="A1" sqref="A1"/>
      <selection pane="bottomLeft" activeCell="B1748" sqref="B1748"/>
    </sheetView>
  </sheetViews>
  <sheetFormatPr defaultColWidth="9.140625" defaultRowHeight="12.75" zeroHeight="1"/>
  <cols>
    <col min="1" max="1" width="5.140625" style="1" customWidth="1"/>
    <col min="2" max="2" width="10.28125" style="5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28" customWidth="1"/>
    <col min="7" max="7" width="6.8515625" style="28" customWidth="1"/>
    <col min="8" max="8" width="10.140625" style="5" customWidth="1"/>
    <col min="9" max="9" width="8.28125" style="4" customWidth="1"/>
    <col min="10" max="10" width="18.28125" style="0" customWidth="1"/>
    <col min="11" max="11" width="9.8515625" style="0" customWidth="1"/>
    <col min="12" max="16384" width="9.8515625" style="0" hidden="1" customWidth="1"/>
  </cols>
  <sheetData>
    <row r="1" spans="1:9" ht="15.75" customHeight="1">
      <c r="A1" s="18" t="s">
        <v>10</v>
      </c>
      <c r="B1" s="9"/>
      <c r="C1" s="10"/>
      <c r="D1" s="10"/>
      <c r="E1" s="11"/>
      <c r="F1" s="10"/>
      <c r="G1" s="10"/>
      <c r="H1" s="9"/>
      <c r="I1" s="3"/>
    </row>
    <row r="2" spans="1:9" ht="17.25" customHeight="1">
      <c r="A2" s="12"/>
      <c r="B2" s="269" t="s">
        <v>1019</v>
      </c>
      <c r="C2" s="269"/>
      <c r="D2" s="269"/>
      <c r="E2" s="269"/>
      <c r="F2" s="269"/>
      <c r="G2" s="269"/>
      <c r="H2" s="269"/>
      <c r="I2" s="22"/>
    </row>
    <row r="3" spans="1:9" s="16" customFormat="1" ht="18" customHeight="1">
      <c r="A3" s="13"/>
      <c r="B3" s="14"/>
      <c r="C3" s="14"/>
      <c r="D3" s="14"/>
      <c r="E3" s="14"/>
      <c r="F3" s="14"/>
      <c r="G3" s="14"/>
      <c r="H3" s="14"/>
      <c r="I3" s="15"/>
    </row>
    <row r="4" spans="1:9" ht="15" customHeight="1">
      <c r="A4" s="12"/>
      <c r="B4" s="20" t="s">
        <v>2</v>
      </c>
      <c r="C4" s="19" t="s">
        <v>8</v>
      </c>
      <c r="D4" s="19" t="s">
        <v>3</v>
      </c>
      <c r="E4" s="19" t="s">
        <v>9</v>
      </c>
      <c r="F4" s="19" t="s">
        <v>4</v>
      </c>
      <c r="G4" s="17" t="s">
        <v>6</v>
      </c>
      <c r="H4" s="20" t="s">
        <v>5</v>
      </c>
      <c r="I4" s="21" t="s">
        <v>7</v>
      </c>
    </row>
    <row r="5" spans="1:11" ht="18.75" customHeight="1">
      <c r="A5" s="24"/>
      <c r="B5" s="24" t="s">
        <v>1001</v>
      </c>
      <c r="C5" s="24"/>
      <c r="D5" s="24"/>
      <c r="E5" s="24"/>
      <c r="F5" s="29"/>
      <c r="G5" s="27"/>
      <c r="H5" s="25">
        <v>0</v>
      </c>
      <c r="I5" s="26">
        <v>500</v>
      </c>
      <c r="K5" s="2">
        <v>515</v>
      </c>
    </row>
    <row r="6" spans="2:11" ht="12.75">
      <c r="B6" s="30"/>
      <c r="C6" s="13"/>
      <c r="D6" s="13"/>
      <c r="E6" s="13"/>
      <c r="F6" s="31"/>
      <c r="H6" s="5">
        <f>H5-B6</f>
        <v>0</v>
      </c>
      <c r="I6" s="23">
        <f>+B6/K6</f>
        <v>0</v>
      </c>
      <c r="K6" s="2">
        <v>515</v>
      </c>
    </row>
    <row r="7" spans="9:11" ht="12.75">
      <c r="I7" s="23"/>
      <c r="K7" s="2">
        <v>515</v>
      </c>
    </row>
    <row r="8" spans="1:11" ht="12.75">
      <c r="A8" s="86"/>
      <c r="B8" s="91" t="s">
        <v>929</v>
      </c>
      <c r="C8" s="92"/>
      <c r="D8" s="92" t="s">
        <v>928</v>
      </c>
      <c r="E8" s="92" t="s">
        <v>931</v>
      </c>
      <c r="F8" s="93"/>
      <c r="G8" s="94"/>
      <c r="H8" s="95"/>
      <c r="I8" s="96" t="s">
        <v>930</v>
      </c>
      <c r="J8" s="97"/>
      <c r="K8" s="2">
        <v>515</v>
      </c>
    </row>
    <row r="9" spans="1:12" ht="12.75">
      <c r="A9" s="86"/>
      <c r="B9" s="91">
        <f>+B21</f>
        <v>1922740</v>
      </c>
      <c r="C9" s="98"/>
      <c r="D9" s="92" t="s">
        <v>924</v>
      </c>
      <c r="E9" s="99" t="s">
        <v>1012</v>
      </c>
      <c r="F9" s="100"/>
      <c r="G9" s="101"/>
      <c r="H9" s="102">
        <f aca="true" t="shared" si="0" ref="H9:H16">+H8-B9</f>
        <v>-1922740</v>
      </c>
      <c r="I9" s="103">
        <f aca="true" t="shared" si="1" ref="I9:I17">+B9/K9</f>
        <v>3733.4757281553398</v>
      </c>
      <c r="J9" s="2"/>
      <c r="K9" s="2">
        <v>515</v>
      </c>
      <c r="L9" s="104"/>
    </row>
    <row r="10" spans="1:12" ht="12.75">
      <c r="A10" s="86"/>
      <c r="B10" s="91">
        <f>+B951</f>
        <v>1523000</v>
      </c>
      <c r="C10" s="98"/>
      <c r="D10" s="92" t="s">
        <v>390</v>
      </c>
      <c r="E10" s="99" t="s">
        <v>994</v>
      </c>
      <c r="F10" s="100"/>
      <c r="G10" s="101"/>
      <c r="H10" s="102">
        <f t="shared" si="0"/>
        <v>-3445740</v>
      </c>
      <c r="I10" s="103">
        <f t="shared" si="1"/>
        <v>2957.2815533980583</v>
      </c>
      <c r="J10" s="2"/>
      <c r="K10" s="2">
        <v>515</v>
      </c>
      <c r="L10" s="104"/>
    </row>
    <row r="11" spans="1:12" ht="12.75">
      <c r="A11" s="86"/>
      <c r="B11" s="91">
        <f>+B1149</f>
        <v>1359450</v>
      </c>
      <c r="C11" s="98"/>
      <c r="D11" s="92" t="s">
        <v>462</v>
      </c>
      <c r="E11" s="99" t="s">
        <v>1015</v>
      </c>
      <c r="F11" s="100"/>
      <c r="G11" s="101"/>
      <c r="H11" s="102">
        <f t="shared" si="0"/>
        <v>-4805190</v>
      </c>
      <c r="I11" s="103">
        <f t="shared" si="1"/>
        <v>2639.7087378640776</v>
      </c>
      <c r="J11" s="2"/>
      <c r="K11" s="2">
        <v>515</v>
      </c>
      <c r="L11" s="104"/>
    </row>
    <row r="12" spans="1:12" ht="12.75">
      <c r="A12" s="86"/>
      <c r="B12" s="91">
        <f>+B1435</f>
        <v>761010</v>
      </c>
      <c r="C12" s="98"/>
      <c r="D12" s="92" t="s">
        <v>614</v>
      </c>
      <c r="E12" s="99" t="s">
        <v>1016</v>
      </c>
      <c r="F12" s="100"/>
      <c r="G12" s="101"/>
      <c r="H12" s="102">
        <f t="shared" si="0"/>
        <v>-5566200</v>
      </c>
      <c r="I12" s="103">
        <f t="shared" si="1"/>
        <v>1477.6893203883494</v>
      </c>
      <c r="J12" s="2"/>
      <c r="K12" s="2">
        <v>515</v>
      </c>
      <c r="L12" s="104"/>
    </row>
    <row r="13" spans="1:12" ht="12.75">
      <c r="A13" s="86"/>
      <c r="B13" s="91">
        <f>+B1653</f>
        <v>133533</v>
      </c>
      <c r="C13" s="98"/>
      <c r="D13" s="92" t="s">
        <v>738</v>
      </c>
      <c r="E13" s="99"/>
      <c r="F13" s="100"/>
      <c r="G13" s="101"/>
      <c r="H13" s="102">
        <f t="shared" si="0"/>
        <v>-5699733</v>
      </c>
      <c r="I13" s="103">
        <f t="shared" si="1"/>
        <v>259.2873786407767</v>
      </c>
      <c r="J13" s="2"/>
      <c r="K13" s="2">
        <v>515</v>
      </c>
      <c r="L13" s="104"/>
    </row>
    <row r="14" spans="1:12" ht="12.75">
      <c r="A14" s="86"/>
      <c r="B14" s="91">
        <f>+B1673</f>
        <v>1471600</v>
      </c>
      <c r="C14" s="98"/>
      <c r="D14" s="92" t="s">
        <v>758</v>
      </c>
      <c r="E14" s="98" t="s">
        <v>932</v>
      </c>
      <c r="F14" s="100"/>
      <c r="G14" s="101"/>
      <c r="H14" s="102">
        <f t="shared" si="0"/>
        <v>-7171333</v>
      </c>
      <c r="I14" s="103">
        <f t="shared" si="1"/>
        <v>2857.4757281553398</v>
      </c>
      <c r="J14" s="2"/>
      <c r="K14" s="2">
        <v>515</v>
      </c>
      <c r="L14" s="104"/>
    </row>
    <row r="15" spans="1:12" ht="12.75">
      <c r="A15" s="86"/>
      <c r="B15" s="91">
        <f>+B1753</f>
        <v>666129</v>
      </c>
      <c r="C15" s="98"/>
      <c r="D15" s="92" t="s">
        <v>811</v>
      </c>
      <c r="E15" s="98"/>
      <c r="F15" s="100"/>
      <c r="G15" s="101"/>
      <c r="H15" s="102">
        <f t="shared" si="0"/>
        <v>-7837462</v>
      </c>
      <c r="I15" s="103">
        <f t="shared" si="1"/>
        <v>1293.4543689320387</v>
      </c>
      <c r="J15" s="2"/>
      <c r="K15" s="2">
        <v>515</v>
      </c>
      <c r="L15" s="104"/>
    </row>
    <row r="16" spans="1:12" ht="12.75">
      <c r="A16" s="86"/>
      <c r="B16" s="91">
        <f>+B1896</f>
        <v>63900</v>
      </c>
      <c r="C16" s="98"/>
      <c r="D16" s="92" t="s">
        <v>906</v>
      </c>
      <c r="E16" s="98"/>
      <c r="F16" s="100"/>
      <c r="G16" s="101"/>
      <c r="H16" s="102">
        <f t="shared" si="0"/>
        <v>-7901362</v>
      </c>
      <c r="I16" s="103">
        <f t="shared" si="1"/>
        <v>124.07766990291262</v>
      </c>
      <c r="J16" s="2"/>
      <c r="K16" s="2">
        <v>515</v>
      </c>
      <c r="L16" s="104"/>
    </row>
    <row r="17" spans="1:12" ht="12.75">
      <c r="A17" s="86"/>
      <c r="B17" s="95">
        <f>SUM(B9:B16)</f>
        <v>7901362</v>
      </c>
      <c r="C17" s="105" t="s">
        <v>995</v>
      </c>
      <c r="D17" s="106"/>
      <c r="E17" s="106"/>
      <c r="F17" s="101"/>
      <c r="G17" s="101"/>
      <c r="H17" s="102">
        <v>0</v>
      </c>
      <c r="I17" s="107">
        <f t="shared" si="1"/>
        <v>15342.450485436893</v>
      </c>
      <c r="J17" s="2"/>
      <c r="K17" s="2">
        <v>515</v>
      </c>
      <c r="L17" s="104"/>
    </row>
    <row r="18" spans="9:11" ht="12.75">
      <c r="I18" s="23"/>
      <c r="K18" s="2">
        <v>515</v>
      </c>
    </row>
    <row r="19" spans="2:11" ht="12.75">
      <c r="B19" s="30"/>
      <c r="D19" s="13"/>
      <c r="G19" s="32"/>
      <c r="H19" s="5">
        <v>0</v>
      </c>
      <c r="I19" s="23">
        <f aca="true" t="shared" si="2" ref="I19:I80">+B19/K19</f>
        <v>0</v>
      </c>
      <c r="K19" s="2">
        <v>515</v>
      </c>
    </row>
    <row r="20" spans="2:11" ht="12.75">
      <c r="B20" s="30"/>
      <c r="D20" s="13"/>
      <c r="G20" s="32"/>
      <c r="H20" s="5">
        <f>H19-B20</f>
        <v>0</v>
      </c>
      <c r="I20" s="23">
        <f t="shared" si="2"/>
        <v>0</v>
      </c>
      <c r="K20" s="2">
        <v>515</v>
      </c>
    </row>
    <row r="21" spans="1:11" s="70" customFormat="1" ht="13.5" thickBot="1">
      <c r="A21" s="66"/>
      <c r="B21" s="78">
        <f>+B24+B61+B112+B175+B203+B307+B343+B381+B424+B456+B498+B534+B575+B617+B655+B730+B787+B863+B885+B907+B938</f>
        <v>1922740</v>
      </c>
      <c r="C21" s="66"/>
      <c r="D21" s="65" t="s">
        <v>11</v>
      </c>
      <c r="E21" s="66"/>
      <c r="F21" s="67"/>
      <c r="G21" s="72"/>
      <c r="H21" s="68">
        <f>H20-B21</f>
        <v>-1922740</v>
      </c>
      <c r="I21" s="69">
        <f t="shared" si="2"/>
        <v>3733.4757281553398</v>
      </c>
      <c r="K21" s="2">
        <v>515</v>
      </c>
    </row>
    <row r="22" spans="2:11" ht="12.75">
      <c r="B22" s="30"/>
      <c r="D22" s="13"/>
      <c r="G22" s="32"/>
      <c r="H22" s="5">
        <v>0</v>
      </c>
      <c r="I22" s="23">
        <f t="shared" si="2"/>
        <v>0</v>
      </c>
      <c r="K22" s="2">
        <v>515</v>
      </c>
    </row>
    <row r="23" spans="2:11" ht="12.75">
      <c r="B23" s="33"/>
      <c r="C23" s="34"/>
      <c r="D23" s="13"/>
      <c r="E23" s="34"/>
      <c r="G23" s="32"/>
      <c r="H23" s="5">
        <v>0</v>
      </c>
      <c r="I23" s="23">
        <f t="shared" si="2"/>
        <v>0</v>
      </c>
      <c r="K23" s="2">
        <v>515</v>
      </c>
    </row>
    <row r="24" spans="1:11" s="47" customFormat="1" ht="12.75">
      <c r="A24" s="12"/>
      <c r="B24" s="260">
        <f>+B30+B35+B41+B45+B50+B54</f>
        <v>31250</v>
      </c>
      <c r="C24" s="49" t="s">
        <v>32</v>
      </c>
      <c r="D24" s="48" t="s">
        <v>33</v>
      </c>
      <c r="E24" s="49" t="s">
        <v>34</v>
      </c>
      <c r="F24" s="19"/>
      <c r="G24" s="19"/>
      <c r="H24" s="44">
        <f>H23-B24</f>
        <v>-31250</v>
      </c>
      <c r="I24" s="45">
        <f t="shared" si="2"/>
        <v>60.679611650485434</v>
      </c>
      <c r="K24" s="2">
        <v>515</v>
      </c>
    </row>
    <row r="25" spans="2:11" ht="12.75">
      <c r="B25" s="214"/>
      <c r="C25" s="13"/>
      <c r="D25" s="13"/>
      <c r="E25" s="13"/>
      <c r="G25" s="31"/>
      <c r="H25" s="5">
        <v>0</v>
      </c>
      <c r="I25" s="23">
        <f t="shared" si="2"/>
        <v>0</v>
      </c>
      <c r="K25" s="2">
        <v>515</v>
      </c>
    </row>
    <row r="26" spans="1:11" s="16" customFormat="1" ht="12.75">
      <c r="A26" s="13"/>
      <c r="B26" s="143">
        <v>5000</v>
      </c>
      <c r="C26" s="34" t="s">
        <v>0</v>
      </c>
      <c r="D26" s="1" t="s">
        <v>11</v>
      </c>
      <c r="E26" s="1" t="s">
        <v>12</v>
      </c>
      <c r="F26" s="41" t="s">
        <v>13</v>
      </c>
      <c r="G26" s="28" t="s">
        <v>14</v>
      </c>
      <c r="H26" s="5">
        <f>H25-B26</f>
        <v>-5000</v>
      </c>
      <c r="I26" s="39">
        <f t="shared" si="2"/>
        <v>9.70873786407767</v>
      </c>
      <c r="K26" s="2">
        <v>515</v>
      </c>
    </row>
    <row r="27" spans="2:11" ht="12.75">
      <c r="B27" s="214">
        <v>2500</v>
      </c>
      <c r="C27" s="34" t="s">
        <v>0</v>
      </c>
      <c r="D27" s="13" t="s">
        <v>11</v>
      </c>
      <c r="E27" s="34" t="s">
        <v>15</v>
      </c>
      <c r="F27" s="28" t="s">
        <v>16</v>
      </c>
      <c r="G27" s="32" t="s">
        <v>17</v>
      </c>
      <c r="H27" s="5">
        <f>H26-B27</f>
        <v>-7500</v>
      </c>
      <c r="I27" s="23">
        <f t="shared" si="2"/>
        <v>4.854368932038835</v>
      </c>
      <c r="K27" s="2">
        <v>515</v>
      </c>
    </row>
    <row r="28" spans="2:11" ht="12.75">
      <c r="B28" s="214">
        <v>1500</v>
      </c>
      <c r="C28" s="38" t="s">
        <v>0</v>
      </c>
      <c r="D28" s="13" t="s">
        <v>11</v>
      </c>
      <c r="E28" s="38" t="s">
        <v>15</v>
      </c>
      <c r="F28" s="28" t="s">
        <v>18</v>
      </c>
      <c r="G28" s="28" t="s">
        <v>19</v>
      </c>
      <c r="H28" s="5">
        <f>H27-B28</f>
        <v>-9000</v>
      </c>
      <c r="I28" s="23">
        <f t="shared" si="2"/>
        <v>2.912621359223301</v>
      </c>
      <c r="K28" s="2">
        <v>515</v>
      </c>
    </row>
    <row r="29" spans="2:11" ht="12.75">
      <c r="B29" s="143">
        <v>750</v>
      </c>
      <c r="C29" s="1" t="s">
        <v>0</v>
      </c>
      <c r="D29" s="13" t="s">
        <v>11</v>
      </c>
      <c r="E29" s="1" t="s">
        <v>15</v>
      </c>
      <c r="F29" s="28" t="s">
        <v>18</v>
      </c>
      <c r="G29" s="28" t="s">
        <v>19</v>
      </c>
      <c r="H29" s="5">
        <f>H28-B29</f>
        <v>-9750</v>
      </c>
      <c r="I29" s="23">
        <f t="shared" si="2"/>
        <v>1.4563106796116505</v>
      </c>
      <c r="K29" s="2">
        <v>515</v>
      </c>
    </row>
    <row r="30" spans="1:12" s="47" customFormat="1" ht="12.75">
      <c r="A30" s="12"/>
      <c r="B30" s="260">
        <v>9750</v>
      </c>
      <c r="C30" s="42" t="s">
        <v>0</v>
      </c>
      <c r="D30" s="42"/>
      <c r="E30" s="42"/>
      <c r="F30" s="19"/>
      <c r="G30" s="43"/>
      <c r="H30" s="44">
        <v>0</v>
      </c>
      <c r="I30" s="45">
        <f t="shared" si="2"/>
        <v>18.932038834951456</v>
      </c>
      <c r="J30" s="42"/>
      <c r="K30" s="2">
        <v>515</v>
      </c>
      <c r="L30" s="46">
        <v>500</v>
      </c>
    </row>
    <row r="31" spans="2:11" ht="12.75">
      <c r="B31" s="143"/>
      <c r="H31" s="5">
        <f>H30-B31</f>
        <v>0</v>
      </c>
      <c r="I31" s="23">
        <f t="shared" si="2"/>
        <v>0</v>
      </c>
      <c r="K31" s="2">
        <v>515</v>
      </c>
    </row>
    <row r="32" spans="2:11" ht="12.75">
      <c r="B32" s="143"/>
      <c r="H32" s="5">
        <f>H31-B32</f>
        <v>0</v>
      </c>
      <c r="I32" s="23">
        <f t="shared" si="2"/>
        <v>0</v>
      </c>
      <c r="K32" s="2">
        <v>515</v>
      </c>
    </row>
    <row r="33" spans="2:11" ht="12.75">
      <c r="B33" s="214">
        <v>5000</v>
      </c>
      <c r="C33" s="13" t="s">
        <v>20</v>
      </c>
      <c r="D33" s="13" t="s">
        <v>11</v>
      </c>
      <c r="E33" s="35" t="s">
        <v>21</v>
      </c>
      <c r="F33" s="28" t="s">
        <v>22</v>
      </c>
      <c r="G33" s="36" t="s">
        <v>14</v>
      </c>
      <c r="H33" s="5">
        <f>H32-B33</f>
        <v>-5000</v>
      </c>
      <c r="I33" s="23">
        <f t="shared" si="2"/>
        <v>9.70873786407767</v>
      </c>
      <c r="K33" s="2">
        <v>515</v>
      </c>
    </row>
    <row r="34" spans="2:11" ht="12.75">
      <c r="B34" s="143">
        <v>5000</v>
      </c>
      <c r="C34" s="1" t="s">
        <v>47</v>
      </c>
      <c r="D34" s="13" t="s">
        <v>11</v>
      </c>
      <c r="E34" s="1" t="s">
        <v>21</v>
      </c>
      <c r="F34" s="28" t="s">
        <v>48</v>
      </c>
      <c r="G34" s="28" t="s">
        <v>19</v>
      </c>
      <c r="H34" s="5">
        <f>H33-B34</f>
        <v>-10000</v>
      </c>
      <c r="I34" s="23">
        <f t="shared" si="2"/>
        <v>9.70873786407767</v>
      </c>
      <c r="K34" s="2">
        <v>515</v>
      </c>
    </row>
    <row r="35" spans="1:11" s="47" customFormat="1" ht="12.75">
      <c r="A35" s="12"/>
      <c r="B35" s="260">
        <f>SUM(B33:B34)</f>
        <v>10000</v>
      </c>
      <c r="C35" s="12" t="s">
        <v>27</v>
      </c>
      <c r="D35" s="12"/>
      <c r="E35" s="12"/>
      <c r="F35" s="19"/>
      <c r="G35" s="19"/>
      <c r="H35" s="44">
        <v>0</v>
      </c>
      <c r="I35" s="45">
        <f t="shared" si="2"/>
        <v>19.41747572815534</v>
      </c>
      <c r="K35" s="2">
        <v>515</v>
      </c>
    </row>
    <row r="36" spans="2:11" ht="12.75">
      <c r="B36" s="143"/>
      <c r="F36" s="31"/>
      <c r="H36" s="5">
        <f>H35-B36</f>
        <v>0</v>
      </c>
      <c r="I36" s="23">
        <f t="shared" si="2"/>
        <v>0</v>
      </c>
      <c r="K36" s="2">
        <v>515</v>
      </c>
    </row>
    <row r="37" spans="2:11" ht="12.75">
      <c r="B37" s="143"/>
      <c r="F37" s="31"/>
      <c r="H37" s="5">
        <f>H36-B37</f>
        <v>0</v>
      </c>
      <c r="I37" s="23">
        <f t="shared" si="2"/>
        <v>0</v>
      </c>
      <c r="K37" s="2">
        <v>515</v>
      </c>
    </row>
    <row r="38" spans="2:11" ht="12.75">
      <c r="B38" s="214">
        <v>1000</v>
      </c>
      <c r="C38" s="1" t="s">
        <v>23</v>
      </c>
      <c r="D38" s="13" t="s">
        <v>11</v>
      </c>
      <c r="E38" s="1" t="s">
        <v>24</v>
      </c>
      <c r="F38" s="28" t="s">
        <v>18</v>
      </c>
      <c r="G38" s="32" t="s">
        <v>17</v>
      </c>
      <c r="H38" s="5">
        <f>H37-B38</f>
        <v>-1000</v>
      </c>
      <c r="I38" s="23">
        <f t="shared" si="2"/>
        <v>1.941747572815534</v>
      </c>
      <c r="K38" s="2">
        <v>515</v>
      </c>
    </row>
    <row r="39" spans="2:11" ht="12.75">
      <c r="B39" s="214">
        <v>1400</v>
      </c>
      <c r="C39" s="13" t="s">
        <v>23</v>
      </c>
      <c r="D39" s="13" t="s">
        <v>11</v>
      </c>
      <c r="E39" s="13" t="s">
        <v>24</v>
      </c>
      <c r="F39" s="28" t="s">
        <v>18</v>
      </c>
      <c r="G39" s="31" t="s">
        <v>25</v>
      </c>
      <c r="H39" s="5">
        <f>H38-B39</f>
        <v>-2400</v>
      </c>
      <c r="I39" s="23">
        <f t="shared" si="2"/>
        <v>2.7184466019417477</v>
      </c>
      <c r="K39" s="2">
        <v>515</v>
      </c>
    </row>
    <row r="40" spans="2:11" ht="12.75">
      <c r="B40" s="143">
        <v>1100</v>
      </c>
      <c r="C40" s="1" t="s">
        <v>23</v>
      </c>
      <c r="D40" s="13" t="s">
        <v>11</v>
      </c>
      <c r="E40" s="1" t="s">
        <v>24</v>
      </c>
      <c r="F40" s="28" t="s">
        <v>18</v>
      </c>
      <c r="G40" s="28" t="s">
        <v>19</v>
      </c>
      <c r="H40" s="5">
        <f>H39-B40</f>
        <v>-3500</v>
      </c>
      <c r="I40" s="23">
        <f t="shared" si="2"/>
        <v>2.1359223300970873</v>
      </c>
      <c r="K40" s="2">
        <v>515</v>
      </c>
    </row>
    <row r="41" spans="1:11" s="47" customFormat="1" ht="12.75">
      <c r="A41" s="12"/>
      <c r="B41" s="260">
        <f>SUM(B38:B40)</f>
        <v>3500</v>
      </c>
      <c r="C41" s="12"/>
      <c r="D41" s="12"/>
      <c r="E41" s="12" t="s">
        <v>24</v>
      </c>
      <c r="F41" s="19"/>
      <c r="G41" s="19"/>
      <c r="H41" s="44">
        <v>0</v>
      </c>
      <c r="I41" s="45">
        <f t="shared" si="2"/>
        <v>6.796116504854369</v>
      </c>
      <c r="K41" s="2">
        <v>515</v>
      </c>
    </row>
    <row r="42" spans="2:11" ht="12.75">
      <c r="B42" s="143"/>
      <c r="H42" s="5">
        <f>H41-B42</f>
        <v>0</v>
      </c>
      <c r="I42" s="23">
        <f t="shared" si="2"/>
        <v>0</v>
      </c>
      <c r="K42" s="2">
        <v>515</v>
      </c>
    </row>
    <row r="43" spans="2:11" ht="12.75">
      <c r="B43" s="143"/>
      <c r="H43" s="5">
        <f>H42-B43</f>
        <v>0</v>
      </c>
      <c r="I43" s="23">
        <f t="shared" si="2"/>
        <v>0</v>
      </c>
      <c r="K43" s="2">
        <v>515</v>
      </c>
    </row>
    <row r="44" spans="2:11" ht="12.75">
      <c r="B44" s="214">
        <v>3000</v>
      </c>
      <c r="C44" s="13" t="s">
        <v>26</v>
      </c>
      <c r="D44" s="13" t="s">
        <v>11</v>
      </c>
      <c r="E44" s="13" t="s">
        <v>21</v>
      </c>
      <c r="F44" s="28" t="s">
        <v>18</v>
      </c>
      <c r="G44" s="31" t="s">
        <v>14</v>
      </c>
      <c r="H44" s="5">
        <f>H43-B44</f>
        <v>-3000</v>
      </c>
      <c r="I44" s="23">
        <f t="shared" si="2"/>
        <v>5.825242718446602</v>
      </c>
      <c r="K44" s="2">
        <v>515</v>
      </c>
    </row>
    <row r="45" spans="1:11" s="47" customFormat="1" ht="12.75">
      <c r="A45" s="12"/>
      <c r="B45" s="260">
        <v>3000</v>
      </c>
      <c r="C45" s="12" t="s">
        <v>26</v>
      </c>
      <c r="D45" s="12"/>
      <c r="E45" s="12"/>
      <c r="F45" s="19"/>
      <c r="G45" s="19"/>
      <c r="H45" s="44">
        <v>0</v>
      </c>
      <c r="I45" s="45">
        <f t="shared" si="2"/>
        <v>5.825242718446602</v>
      </c>
      <c r="K45" s="2">
        <v>515</v>
      </c>
    </row>
    <row r="46" spans="2:11" ht="12.75">
      <c r="B46" s="143"/>
      <c r="H46" s="5">
        <f>H45-B46</f>
        <v>0</v>
      </c>
      <c r="I46" s="23">
        <f t="shared" si="2"/>
        <v>0</v>
      </c>
      <c r="K46" s="2">
        <v>515</v>
      </c>
    </row>
    <row r="47" spans="2:11" ht="12.75">
      <c r="B47" s="143"/>
      <c r="H47" s="5">
        <f>H46-B47</f>
        <v>0</v>
      </c>
      <c r="I47" s="23">
        <f t="shared" si="2"/>
        <v>0</v>
      </c>
      <c r="K47" s="2">
        <v>515</v>
      </c>
    </row>
    <row r="48" spans="2:11" ht="12.75">
      <c r="B48" s="143">
        <v>2000</v>
      </c>
      <c r="C48" s="13" t="s">
        <v>28</v>
      </c>
      <c r="D48" s="13" t="s">
        <v>11</v>
      </c>
      <c r="E48" s="1" t="s">
        <v>21</v>
      </c>
      <c r="F48" s="28" t="s">
        <v>18</v>
      </c>
      <c r="G48" s="28" t="s">
        <v>14</v>
      </c>
      <c r="H48" s="5">
        <f>H47-B48</f>
        <v>-2000</v>
      </c>
      <c r="I48" s="23">
        <f t="shared" si="2"/>
        <v>3.883495145631068</v>
      </c>
      <c r="K48" s="2">
        <v>515</v>
      </c>
    </row>
    <row r="49" spans="2:11" ht="12.75">
      <c r="B49" s="143">
        <v>2000</v>
      </c>
      <c r="C49" s="1" t="s">
        <v>28</v>
      </c>
      <c r="D49" s="13" t="s">
        <v>11</v>
      </c>
      <c r="E49" s="1" t="s">
        <v>21</v>
      </c>
      <c r="F49" s="28" t="s">
        <v>18</v>
      </c>
      <c r="G49" s="28" t="s">
        <v>19</v>
      </c>
      <c r="H49" s="5">
        <f>H48-B49</f>
        <v>-4000</v>
      </c>
      <c r="I49" s="23">
        <f t="shared" si="2"/>
        <v>3.883495145631068</v>
      </c>
      <c r="K49" s="2">
        <v>515</v>
      </c>
    </row>
    <row r="50" spans="1:11" s="47" customFormat="1" ht="12.75">
      <c r="A50" s="12"/>
      <c r="B50" s="260">
        <f>SUM(B48:B49)</f>
        <v>4000</v>
      </c>
      <c r="C50" s="12" t="s">
        <v>28</v>
      </c>
      <c r="D50" s="12"/>
      <c r="E50" s="12"/>
      <c r="F50" s="19"/>
      <c r="G50" s="19"/>
      <c r="H50" s="44">
        <v>0</v>
      </c>
      <c r="I50" s="45">
        <f t="shared" si="2"/>
        <v>7.766990291262136</v>
      </c>
      <c r="K50" s="2">
        <v>515</v>
      </c>
    </row>
    <row r="51" spans="2:11" ht="12.75">
      <c r="B51" s="143"/>
      <c r="H51" s="5">
        <f>H50-B51</f>
        <v>0</v>
      </c>
      <c r="I51" s="23">
        <f t="shared" si="2"/>
        <v>0</v>
      </c>
      <c r="K51" s="2">
        <v>515</v>
      </c>
    </row>
    <row r="52" spans="2:11" ht="12.75">
      <c r="B52" s="143"/>
      <c r="H52" s="5">
        <f>H51-B52</f>
        <v>0</v>
      </c>
      <c r="I52" s="23">
        <f t="shared" si="2"/>
        <v>0</v>
      </c>
      <c r="K52" s="2">
        <v>515</v>
      </c>
    </row>
    <row r="53" spans="2:11" ht="12.75">
      <c r="B53" s="143">
        <v>1000</v>
      </c>
      <c r="C53" s="1" t="s">
        <v>29</v>
      </c>
      <c r="D53" s="13" t="s">
        <v>11</v>
      </c>
      <c r="E53" s="1" t="s">
        <v>30</v>
      </c>
      <c r="F53" s="28" t="s">
        <v>18</v>
      </c>
      <c r="G53" s="28" t="s">
        <v>19</v>
      </c>
      <c r="H53" s="5">
        <f>H52-B53</f>
        <v>-1000</v>
      </c>
      <c r="I53" s="23">
        <f t="shared" si="2"/>
        <v>1.941747572815534</v>
      </c>
      <c r="K53" s="2">
        <v>515</v>
      </c>
    </row>
    <row r="54" spans="1:11" s="47" customFormat="1" ht="12.75">
      <c r="A54" s="12"/>
      <c r="B54" s="260">
        <v>1000</v>
      </c>
      <c r="C54" s="12"/>
      <c r="D54" s="12"/>
      <c r="E54" s="12" t="s">
        <v>30</v>
      </c>
      <c r="F54" s="19"/>
      <c r="G54" s="19"/>
      <c r="H54" s="44">
        <v>0</v>
      </c>
      <c r="I54" s="45">
        <f t="shared" si="2"/>
        <v>1.941747572815534</v>
      </c>
      <c r="K54" s="2">
        <v>515</v>
      </c>
    </row>
    <row r="55" spans="2:11" ht="12.75">
      <c r="B55" s="143"/>
      <c r="H55" s="5">
        <f aca="true" t="shared" si="3" ref="H55:H61">H54-B55</f>
        <v>0</v>
      </c>
      <c r="I55" s="23">
        <f t="shared" si="2"/>
        <v>0</v>
      </c>
      <c r="K55" s="2">
        <v>515</v>
      </c>
    </row>
    <row r="56" spans="2:11" ht="12.75">
      <c r="B56" s="143"/>
      <c r="H56" s="5">
        <f t="shared" si="3"/>
        <v>0</v>
      </c>
      <c r="I56" s="23">
        <f t="shared" si="2"/>
        <v>0</v>
      </c>
      <c r="K56" s="2">
        <v>515</v>
      </c>
    </row>
    <row r="57" spans="2:11" ht="12.75">
      <c r="B57" s="143"/>
      <c r="H57" s="5">
        <f t="shared" si="3"/>
        <v>0</v>
      </c>
      <c r="I57" s="23">
        <f t="shared" si="2"/>
        <v>0</v>
      </c>
      <c r="K57" s="2">
        <v>515</v>
      </c>
    </row>
    <row r="58" spans="2:11" ht="12.75">
      <c r="B58" s="143"/>
      <c r="H58" s="5">
        <f t="shared" si="3"/>
        <v>0</v>
      </c>
      <c r="I58" s="23">
        <f t="shared" si="2"/>
        <v>0</v>
      </c>
      <c r="K58" s="2">
        <v>515</v>
      </c>
    </row>
    <row r="59" spans="2:11" ht="12.75">
      <c r="B59" s="143"/>
      <c r="H59" s="5">
        <f t="shared" si="3"/>
        <v>0</v>
      </c>
      <c r="I59" s="23">
        <f t="shared" si="2"/>
        <v>0</v>
      </c>
      <c r="K59" s="2">
        <v>515</v>
      </c>
    </row>
    <row r="60" spans="2:11" ht="12.75">
      <c r="B60" s="143"/>
      <c r="H60" s="5">
        <f t="shared" si="3"/>
        <v>0</v>
      </c>
      <c r="I60" s="23">
        <f t="shared" si="2"/>
        <v>0</v>
      </c>
      <c r="K60" s="2">
        <v>515</v>
      </c>
    </row>
    <row r="61" spans="1:11" s="47" customFormat="1" ht="12.75">
      <c r="A61" s="12"/>
      <c r="B61" s="260">
        <f>+B73+B80+B87+B93+B99+B104</f>
        <v>75400</v>
      </c>
      <c r="C61" s="49" t="s">
        <v>35</v>
      </c>
      <c r="D61" s="48" t="s">
        <v>46</v>
      </c>
      <c r="E61" s="49" t="s">
        <v>53</v>
      </c>
      <c r="F61" s="19"/>
      <c r="G61" s="19"/>
      <c r="H61" s="44">
        <f t="shared" si="3"/>
        <v>-75400</v>
      </c>
      <c r="I61" s="45">
        <f t="shared" si="2"/>
        <v>146.40776699029126</v>
      </c>
      <c r="K61" s="2">
        <v>515</v>
      </c>
    </row>
    <row r="62" spans="2:11" ht="12.75">
      <c r="B62" s="143"/>
      <c r="H62" s="5">
        <v>0</v>
      </c>
      <c r="I62" s="23">
        <f t="shared" si="2"/>
        <v>0</v>
      </c>
      <c r="K62" s="2">
        <v>515</v>
      </c>
    </row>
    <row r="63" spans="2:11" ht="12.75">
      <c r="B63" s="143"/>
      <c r="H63" s="5">
        <f aca="true" t="shared" si="4" ref="H63:H72">H62-B63</f>
        <v>0</v>
      </c>
      <c r="I63" s="23">
        <f t="shared" si="2"/>
        <v>0</v>
      </c>
      <c r="K63" s="2">
        <v>515</v>
      </c>
    </row>
    <row r="64" spans="2:11" ht="12.75">
      <c r="B64" s="143"/>
      <c r="H64" s="5">
        <f t="shared" si="4"/>
        <v>0</v>
      </c>
      <c r="I64" s="23">
        <f t="shared" si="2"/>
        <v>0</v>
      </c>
      <c r="K64" s="2">
        <v>515</v>
      </c>
    </row>
    <row r="65" spans="2:11" ht="12.75">
      <c r="B65" s="143">
        <v>5000</v>
      </c>
      <c r="C65" s="34" t="s">
        <v>0</v>
      </c>
      <c r="D65" s="1" t="s">
        <v>11</v>
      </c>
      <c r="E65" s="1" t="s">
        <v>12</v>
      </c>
      <c r="F65" s="41" t="s">
        <v>36</v>
      </c>
      <c r="G65" s="28" t="s">
        <v>19</v>
      </c>
      <c r="H65" s="5">
        <f t="shared" si="4"/>
        <v>-5000</v>
      </c>
      <c r="I65" s="23">
        <f t="shared" si="2"/>
        <v>9.70873786407767</v>
      </c>
      <c r="K65" s="2">
        <v>515</v>
      </c>
    </row>
    <row r="66" spans="2:11" ht="12.75">
      <c r="B66" s="143">
        <v>4000</v>
      </c>
      <c r="C66" s="34" t="s">
        <v>0</v>
      </c>
      <c r="D66" s="1" t="s">
        <v>11</v>
      </c>
      <c r="E66" s="1" t="s">
        <v>12</v>
      </c>
      <c r="F66" s="50" t="s">
        <v>37</v>
      </c>
      <c r="G66" s="28" t="s">
        <v>38</v>
      </c>
      <c r="H66" s="5">
        <f t="shared" si="4"/>
        <v>-9000</v>
      </c>
      <c r="I66" s="23">
        <f t="shared" si="2"/>
        <v>7.766990291262136</v>
      </c>
      <c r="K66" s="2">
        <v>515</v>
      </c>
    </row>
    <row r="67" spans="2:11" ht="12.75">
      <c r="B67" s="143">
        <v>2500</v>
      </c>
      <c r="C67" s="34" t="s">
        <v>0</v>
      </c>
      <c r="D67" s="1" t="s">
        <v>11</v>
      </c>
      <c r="E67" s="1" t="s">
        <v>12</v>
      </c>
      <c r="F67" s="41" t="s">
        <v>39</v>
      </c>
      <c r="G67" s="28" t="s">
        <v>40</v>
      </c>
      <c r="H67" s="5">
        <f t="shared" si="4"/>
        <v>-11500</v>
      </c>
      <c r="I67" s="23">
        <f t="shared" si="2"/>
        <v>4.854368932038835</v>
      </c>
      <c r="K67" s="2">
        <v>515</v>
      </c>
    </row>
    <row r="68" spans="2:11" ht="12.75">
      <c r="B68" s="143">
        <v>3000</v>
      </c>
      <c r="C68" s="1" t="s">
        <v>0</v>
      </c>
      <c r="D68" s="13" t="s">
        <v>11</v>
      </c>
      <c r="E68" s="1" t="s">
        <v>15</v>
      </c>
      <c r="F68" s="28" t="s">
        <v>41</v>
      </c>
      <c r="G68" s="28" t="s">
        <v>42</v>
      </c>
      <c r="H68" s="5">
        <f t="shared" si="4"/>
        <v>-14500</v>
      </c>
      <c r="I68" s="23">
        <f t="shared" si="2"/>
        <v>5.825242718446602</v>
      </c>
      <c r="K68" s="2">
        <v>515</v>
      </c>
    </row>
    <row r="69" spans="2:11" ht="12.75">
      <c r="B69" s="143">
        <v>2000</v>
      </c>
      <c r="C69" s="1" t="s">
        <v>0</v>
      </c>
      <c r="D69" s="13" t="s">
        <v>11</v>
      </c>
      <c r="E69" s="1" t="s">
        <v>15</v>
      </c>
      <c r="F69" s="28" t="s">
        <v>43</v>
      </c>
      <c r="G69" s="28" t="s">
        <v>42</v>
      </c>
      <c r="H69" s="5">
        <f t="shared" si="4"/>
        <v>-16500</v>
      </c>
      <c r="I69" s="23">
        <f t="shared" si="2"/>
        <v>3.883495145631068</v>
      </c>
      <c r="K69" s="2">
        <v>515</v>
      </c>
    </row>
    <row r="70" spans="2:11" ht="12.75">
      <c r="B70" s="214">
        <v>1000</v>
      </c>
      <c r="C70" s="13" t="s">
        <v>148</v>
      </c>
      <c r="D70" s="13" t="s">
        <v>11</v>
      </c>
      <c r="E70" s="13" t="s">
        <v>15</v>
      </c>
      <c r="F70" s="31" t="s">
        <v>149</v>
      </c>
      <c r="G70" s="31" t="s">
        <v>38</v>
      </c>
      <c r="H70" s="5">
        <f t="shared" si="4"/>
        <v>-17500</v>
      </c>
      <c r="I70" s="23">
        <f t="shared" si="2"/>
        <v>1.941747572815534</v>
      </c>
      <c r="K70" s="2">
        <v>515</v>
      </c>
    </row>
    <row r="71" spans="2:11" ht="12.75">
      <c r="B71" s="214">
        <v>8000</v>
      </c>
      <c r="C71" s="13" t="s">
        <v>148</v>
      </c>
      <c r="D71" s="13" t="s">
        <v>11</v>
      </c>
      <c r="E71" s="13" t="s">
        <v>15</v>
      </c>
      <c r="F71" s="31" t="s">
        <v>150</v>
      </c>
      <c r="G71" s="31" t="s">
        <v>42</v>
      </c>
      <c r="H71" s="5">
        <f t="shared" si="4"/>
        <v>-25500</v>
      </c>
      <c r="I71" s="23">
        <f t="shared" si="2"/>
        <v>15.533980582524272</v>
      </c>
      <c r="K71" s="2">
        <v>515</v>
      </c>
    </row>
    <row r="72" spans="1:11" s="16" customFormat="1" ht="12.75">
      <c r="A72" s="13"/>
      <c r="B72" s="143">
        <v>4000</v>
      </c>
      <c r="C72" s="34" t="s">
        <v>0</v>
      </c>
      <c r="D72" s="1" t="s">
        <v>11</v>
      </c>
      <c r="E72" s="1" t="s">
        <v>175</v>
      </c>
      <c r="F72" s="41" t="s">
        <v>400</v>
      </c>
      <c r="G72" s="28" t="s">
        <v>38</v>
      </c>
      <c r="H72" s="5">
        <f t="shared" si="4"/>
        <v>-29500</v>
      </c>
      <c r="I72" s="23">
        <f t="shared" si="2"/>
        <v>7.766990291262136</v>
      </c>
      <c r="K72" s="2">
        <v>515</v>
      </c>
    </row>
    <row r="73" spans="1:11" s="47" customFormat="1" ht="12.75">
      <c r="A73" s="12"/>
      <c r="B73" s="260">
        <f>SUM(B65:B72)</f>
        <v>29500</v>
      </c>
      <c r="C73" s="12" t="s">
        <v>0</v>
      </c>
      <c r="D73" s="12"/>
      <c r="E73" s="12"/>
      <c r="F73" s="19"/>
      <c r="G73" s="19"/>
      <c r="H73" s="44">
        <v>0</v>
      </c>
      <c r="I73" s="45">
        <f t="shared" si="2"/>
        <v>57.28155339805825</v>
      </c>
      <c r="K73" s="2">
        <v>515</v>
      </c>
    </row>
    <row r="74" spans="2:11" ht="12.75">
      <c r="B74" s="143"/>
      <c r="H74" s="5">
        <f aca="true" t="shared" si="5" ref="H74:H79">H73-B74</f>
        <v>0</v>
      </c>
      <c r="I74" s="23">
        <f t="shared" si="2"/>
        <v>0</v>
      </c>
      <c r="K74" s="2">
        <v>515</v>
      </c>
    </row>
    <row r="75" spans="2:11" ht="12.75">
      <c r="B75" s="143"/>
      <c r="H75" s="5">
        <f t="shared" si="5"/>
        <v>0</v>
      </c>
      <c r="I75" s="23">
        <f t="shared" si="2"/>
        <v>0</v>
      </c>
      <c r="K75" s="2">
        <v>515</v>
      </c>
    </row>
    <row r="76" spans="2:11" ht="12.75">
      <c r="B76" s="143">
        <v>2000</v>
      </c>
      <c r="C76" s="1" t="s">
        <v>44</v>
      </c>
      <c r="D76" s="13" t="s">
        <v>11</v>
      </c>
      <c r="E76" s="1" t="s">
        <v>21</v>
      </c>
      <c r="F76" s="28" t="s">
        <v>45</v>
      </c>
      <c r="G76" s="28" t="s">
        <v>38</v>
      </c>
      <c r="H76" s="5">
        <f t="shared" si="5"/>
        <v>-2000</v>
      </c>
      <c r="I76" s="23">
        <f t="shared" si="2"/>
        <v>3.883495145631068</v>
      </c>
      <c r="K76" s="2">
        <v>515</v>
      </c>
    </row>
    <row r="77" spans="2:11" ht="12.75">
      <c r="B77" s="143">
        <v>2000</v>
      </c>
      <c r="C77" s="1" t="s">
        <v>459</v>
      </c>
      <c r="D77" s="13" t="s">
        <v>11</v>
      </c>
      <c r="E77" s="1" t="s">
        <v>21</v>
      </c>
      <c r="F77" s="28" t="s">
        <v>50</v>
      </c>
      <c r="G77" s="28" t="s">
        <v>38</v>
      </c>
      <c r="H77" s="5">
        <f t="shared" si="5"/>
        <v>-4000</v>
      </c>
      <c r="I77" s="23">
        <f t="shared" si="2"/>
        <v>3.883495145631068</v>
      </c>
      <c r="K77" s="2">
        <v>515</v>
      </c>
    </row>
    <row r="78" spans="2:11" ht="12.75">
      <c r="B78" s="143">
        <v>2000</v>
      </c>
      <c r="C78" s="1" t="s">
        <v>49</v>
      </c>
      <c r="D78" s="13" t="s">
        <v>11</v>
      </c>
      <c r="E78" s="1" t="s">
        <v>21</v>
      </c>
      <c r="F78" s="28" t="s">
        <v>50</v>
      </c>
      <c r="G78" s="28" t="s">
        <v>40</v>
      </c>
      <c r="H78" s="5">
        <f t="shared" si="5"/>
        <v>-6000</v>
      </c>
      <c r="I78" s="23">
        <f t="shared" si="2"/>
        <v>3.883495145631068</v>
      </c>
      <c r="K78" s="2">
        <v>515</v>
      </c>
    </row>
    <row r="79" spans="2:11" ht="12.75">
      <c r="B79" s="143">
        <v>2000</v>
      </c>
      <c r="C79" s="1" t="s">
        <v>51</v>
      </c>
      <c r="D79" s="13" t="s">
        <v>11</v>
      </c>
      <c r="E79" s="1" t="s">
        <v>21</v>
      </c>
      <c r="F79" s="28" t="s">
        <v>52</v>
      </c>
      <c r="G79" s="28" t="s">
        <v>40</v>
      </c>
      <c r="H79" s="5">
        <f t="shared" si="5"/>
        <v>-8000</v>
      </c>
      <c r="I79" s="23">
        <f t="shared" si="2"/>
        <v>3.883495145631068</v>
      </c>
      <c r="K79" s="2">
        <v>515</v>
      </c>
    </row>
    <row r="80" spans="1:11" s="47" customFormat="1" ht="12.75">
      <c r="A80" s="12"/>
      <c r="B80" s="260">
        <f>SUM(B76:B79)</f>
        <v>8000</v>
      </c>
      <c r="C80" s="12" t="s">
        <v>27</v>
      </c>
      <c r="D80" s="12"/>
      <c r="E80" s="12"/>
      <c r="F80" s="19"/>
      <c r="G80" s="19"/>
      <c r="H80" s="44">
        <v>0</v>
      </c>
      <c r="I80" s="45">
        <f t="shared" si="2"/>
        <v>15.533980582524272</v>
      </c>
      <c r="K80" s="2">
        <v>515</v>
      </c>
    </row>
    <row r="81" spans="2:11" ht="12.75">
      <c r="B81" s="143"/>
      <c r="H81" s="5">
        <f aca="true" t="shared" si="6" ref="H81:H86">H80-B81</f>
        <v>0</v>
      </c>
      <c r="I81" s="23">
        <f aca="true" t="shared" si="7" ref="I81:I144">+B81/K81</f>
        <v>0</v>
      </c>
      <c r="K81" s="2">
        <v>515</v>
      </c>
    </row>
    <row r="82" spans="2:11" ht="12.75">
      <c r="B82" s="143"/>
      <c r="H82" s="5">
        <f t="shared" si="6"/>
        <v>0</v>
      </c>
      <c r="I82" s="23">
        <f t="shared" si="7"/>
        <v>0</v>
      </c>
      <c r="K82" s="2">
        <v>515</v>
      </c>
    </row>
    <row r="83" spans="2:11" ht="12.75">
      <c r="B83" s="143">
        <v>2900</v>
      </c>
      <c r="C83" s="1" t="s">
        <v>23</v>
      </c>
      <c r="D83" s="13" t="s">
        <v>11</v>
      </c>
      <c r="E83" s="1" t="s">
        <v>24</v>
      </c>
      <c r="F83" s="28" t="s">
        <v>50</v>
      </c>
      <c r="G83" s="28" t="s">
        <v>38</v>
      </c>
      <c r="H83" s="5">
        <f t="shared" si="6"/>
        <v>-2900</v>
      </c>
      <c r="I83" s="23">
        <f t="shared" si="7"/>
        <v>5.631067961165049</v>
      </c>
      <c r="K83" s="2">
        <v>515</v>
      </c>
    </row>
    <row r="84" spans="2:11" ht="12.75">
      <c r="B84" s="143">
        <v>6200</v>
      </c>
      <c r="C84" s="1" t="s">
        <v>55</v>
      </c>
      <c r="D84" s="13" t="s">
        <v>11</v>
      </c>
      <c r="E84" s="1" t="s">
        <v>24</v>
      </c>
      <c r="F84" s="28" t="s">
        <v>50</v>
      </c>
      <c r="G84" s="28" t="s">
        <v>42</v>
      </c>
      <c r="H84" s="5">
        <f t="shared" si="6"/>
        <v>-9100</v>
      </c>
      <c r="I84" s="23">
        <f t="shared" si="7"/>
        <v>12.03883495145631</v>
      </c>
      <c r="K84" s="2">
        <v>515</v>
      </c>
    </row>
    <row r="85" spans="2:11" ht="12.75">
      <c r="B85" s="143">
        <v>900</v>
      </c>
      <c r="C85" s="1" t="s">
        <v>23</v>
      </c>
      <c r="D85" s="13" t="s">
        <v>11</v>
      </c>
      <c r="E85" s="1" t="s">
        <v>24</v>
      </c>
      <c r="F85" s="28" t="s">
        <v>50</v>
      </c>
      <c r="G85" s="28" t="s">
        <v>54</v>
      </c>
      <c r="H85" s="5">
        <f t="shared" si="6"/>
        <v>-10000</v>
      </c>
      <c r="I85" s="23">
        <f t="shared" si="7"/>
        <v>1.7475728155339805</v>
      </c>
      <c r="K85" s="2">
        <v>515</v>
      </c>
    </row>
    <row r="86" spans="2:11" ht="12.75">
      <c r="B86" s="143">
        <v>900</v>
      </c>
      <c r="C86" s="1" t="s">
        <v>23</v>
      </c>
      <c r="D86" s="13" t="s">
        <v>11</v>
      </c>
      <c r="E86" s="1" t="s">
        <v>24</v>
      </c>
      <c r="F86" s="28" t="s">
        <v>50</v>
      </c>
      <c r="G86" s="28" t="s">
        <v>40</v>
      </c>
      <c r="H86" s="5">
        <f t="shared" si="6"/>
        <v>-10900</v>
      </c>
      <c r="I86" s="23">
        <f t="shared" si="7"/>
        <v>1.7475728155339805</v>
      </c>
      <c r="K86" s="2">
        <v>515</v>
      </c>
    </row>
    <row r="87" spans="1:11" s="47" customFormat="1" ht="12.75">
      <c r="A87" s="12"/>
      <c r="B87" s="260">
        <f>SUM(B83:B86)</f>
        <v>10900</v>
      </c>
      <c r="C87" s="12"/>
      <c r="D87" s="12"/>
      <c r="E87" s="12" t="s">
        <v>24</v>
      </c>
      <c r="F87" s="19"/>
      <c r="G87" s="19"/>
      <c r="H87" s="44">
        <v>0</v>
      </c>
      <c r="I87" s="45">
        <f t="shared" si="7"/>
        <v>21.16504854368932</v>
      </c>
      <c r="K87" s="2">
        <v>515</v>
      </c>
    </row>
    <row r="88" spans="2:11" ht="12.75">
      <c r="B88" s="143"/>
      <c r="H88" s="5">
        <f>H87-B88</f>
        <v>0</v>
      </c>
      <c r="I88" s="23">
        <f t="shared" si="7"/>
        <v>0</v>
      </c>
      <c r="K88" s="2">
        <v>515</v>
      </c>
    </row>
    <row r="89" spans="2:11" ht="12.75">
      <c r="B89" s="143"/>
      <c r="H89" s="5">
        <f>H88-B89</f>
        <v>0</v>
      </c>
      <c r="I89" s="23">
        <f t="shared" si="7"/>
        <v>0</v>
      </c>
      <c r="K89" s="2">
        <v>515</v>
      </c>
    </row>
    <row r="90" spans="2:11" ht="12.75">
      <c r="B90" s="143">
        <v>10000</v>
      </c>
      <c r="C90" s="1" t="s">
        <v>56</v>
      </c>
      <c r="D90" s="13" t="s">
        <v>11</v>
      </c>
      <c r="E90" s="1" t="s">
        <v>21</v>
      </c>
      <c r="F90" s="28" t="s">
        <v>57</v>
      </c>
      <c r="G90" s="28" t="s">
        <v>58</v>
      </c>
      <c r="H90" s="5">
        <f>H89-B90</f>
        <v>-10000</v>
      </c>
      <c r="I90" s="23">
        <f t="shared" si="7"/>
        <v>19.41747572815534</v>
      </c>
      <c r="K90" s="2">
        <v>515</v>
      </c>
    </row>
    <row r="91" spans="2:11" ht="12.75">
      <c r="B91" s="143">
        <v>5000</v>
      </c>
      <c r="C91" s="1" t="s">
        <v>26</v>
      </c>
      <c r="D91" s="13" t="s">
        <v>11</v>
      </c>
      <c r="E91" s="1" t="s">
        <v>21</v>
      </c>
      <c r="F91" s="28" t="s">
        <v>59</v>
      </c>
      <c r="G91" s="28" t="s">
        <v>54</v>
      </c>
      <c r="H91" s="5">
        <f>H90-B91</f>
        <v>-15000</v>
      </c>
      <c r="I91" s="23">
        <f t="shared" si="7"/>
        <v>9.70873786407767</v>
      </c>
      <c r="K91" s="2">
        <v>515</v>
      </c>
    </row>
    <row r="92" spans="2:11" ht="12.75">
      <c r="B92" s="143">
        <v>2000</v>
      </c>
      <c r="C92" s="1" t="s">
        <v>26</v>
      </c>
      <c r="D92" s="13" t="s">
        <v>11</v>
      </c>
      <c r="E92" s="1" t="s">
        <v>21</v>
      </c>
      <c r="F92" s="28" t="s">
        <v>50</v>
      </c>
      <c r="G92" s="28" t="s">
        <v>40</v>
      </c>
      <c r="H92" s="5">
        <f>H91-B92</f>
        <v>-17000</v>
      </c>
      <c r="I92" s="23">
        <f t="shared" si="7"/>
        <v>3.883495145631068</v>
      </c>
      <c r="K92" s="2">
        <v>515</v>
      </c>
    </row>
    <row r="93" spans="1:11" s="47" customFormat="1" ht="12.75">
      <c r="A93" s="12"/>
      <c r="B93" s="260">
        <f>SUM(B90:B92)</f>
        <v>17000</v>
      </c>
      <c r="C93" s="12" t="s">
        <v>26</v>
      </c>
      <c r="D93" s="12"/>
      <c r="E93" s="12"/>
      <c r="F93" s="19"/>
      <c r="G93" s="19"/>
      <c r="H93" s="44">
        <v>0</v>
      </c>
      <c r="I93" s="45">
        <f t="shared" si="7"/>
        <v>33.00970873786408</v>
      </c>
      <c r="K93" s="2">
        <v>515</v>
      </c>
    </row>
    <row r="94" spans="2:11" ht="12.75">
      <c r="B94" s="143"/>
      <c r="H94" s="5">
        <f>H93-B94</f>
        <v>0</v>
      </c>
      <c r="I94" s="23">
        <f t="shared" si="7"/>
        <v>0</v>
      </c>
      <c r="K94" s="2">
        <v>515</v>
      </c>
    </row>
    <row r="95" spans="2:11" ht="12.75">
      <c r="B95" s="143">
        <v>2000</v>
      </c>
      <c r="C95" s="1" t="s">
        <v>28</v>
      </c>
      <c r="D95" s="13" t="s">
        <v>11</v>
      </c>
      <c r="E95" s="1" t="s">
        <v>21</v>
      </c>
      <c r="F95" s="28" t="s">
        <v>50</v>
      </c>
      <c r="G95" s="28" t="s">
        <v>38</v>
      </c>
      <c r="H95" s="5">
        <f>H94-B95</f>
        <v>-2000</v>
      </c>
      <c r="I95" s="23">
        <f t="shared" si="7"/>
        <v>3.883495145631068</v>
      </c>
      <c r="K95" s="2">
        <v>515</v>
      </c>
    </row>
    <row r="96" spans="2:11" ht="12.75">
      <c r="B96" s="143">
        <v>2000</v>
      </c>
      <c r="C96" s="1" t="s">
        <v>28</v>
      </c>
      <c r="D96" s="13" t="s">
        <v>11</v>
      </c>
      <c r="E96" s="1" t="s">
        <v>21</v>
      </c>
      <c r="F96" s="28" t="s">
        <v>50</v>
      </c>
      <c r="G96" s="28" t="s">
        <v>42</v>
      </c>
      <c r="H96" s="5">
        <f>H95-B96</f>
        <v>-4000</v>
      </c>
      <c r="I96" s="23">
        <f t="shared" si="7"/>
        <v>3.883495145631068</v>
      </c>
      <c r="K96" s="2">
        <v>515</v>
      </c>
    </row>
    <row r="97" spans="2:11" ht="12.75">
      <c r="B97" s="143">
        <v>2000</v>
      </c>
      <c r="C97" s="1" t="s">
        <v>28</v>
      </c>
      <c r="D97" s="13" t="s">
        <v>11</v>
      </c>
      <c r="E97" s="1" t="s">
        <v>21</v>
      </c>
      <c r="F97" s="28" t="s">
        <v>50</v>
      </c>
      <c r="G97" s="28" t="s">
        <v>54</v>
      </c>
      <c r="H97" s="5">
        <f>H96-B97</f>
        <v>-6000</v>
      </c>
      <c r="I97" s="23">
        <f t="shared" si="7"/>
        <v>3.883495145631068</v>
      </c>
      <c r="K97" s="2">
        <v>515</v>
      </c>
    </row>
    <row r="98" spans="2:11" ht="12.75">
      <c r="B98" s="143">
        <v>2000</v>
      </c>
      <c r="C98" s="1" t="s">
        <v>28</v>
      </c>
      <c r="D98" s="13" t="s">
        <v>11</v>
      </c>
      <c r="E98" s="1" t="s">
        <v>21</v>
      </c>
      <c r="F98" s="28" t="s">
        <v>50</v>
      </c>
      <c r="G98" s="28" t="s">
        <v>40</v>
      </c>
      <c r="H98" s="5">
        <f>H97-B98</f>
        <v>-8000</v>
      </c>
      <c r="I98" s="23">
        <f t="shared" si="7"/>
        <v>3.883495145631068</v>
      </c>
      <c r="K98" s="2">
        <v>515</v>
      </c>
    </row>
    <row r="99" spans="1:11" s="47" customFormat="1" ht="12.75">
      <c r="A99" s="12"/>
      <c r="B99" s="260">
        <f>SUM(B95:B98)</f>
        <v>8000</v>
      </c>
      <c r="C99" s="12" t="s">
        <v>28</v>
      </c>
      <c r="D99" s="12"/>
      <c r="E99" s="12"/>
      <c r="F99" s="19"/>
      <c r="G99" s="19"/>
      <c r="H99" s="44">
        <v>0</v>
      </c>
      <c r="I99" s="45">
        <f t="shared" si="7"/>
        <v>15.533980582524272</v>
      </c>
      <c r="K99" s="2">
        <v>515</v>
      </c>
    </row>
    <row r="100" spans="2:11" ht="12.75">
      <c r="B100" s="143"/>
      <c r="H100" s="5">
        <f>H99-B100</f>
        <v>0</v>
      </c>
      <c r="I100" s="23">
        <f t="shared" si="7"/>
        <v>0</v>
      </c>
      <c r="K100" s="2">
        <v>515</v>
      </c>
    </row>
    <row r="101" spans="2:11" ht="12.75">
      <c r="B101" s="143"/>
      <c r="H101" s="5">
        <f>H100-B101</f>
        <v>0</v>
      </c>
      <c r="I101" s="23">
        <f t="shared" si="7"/>
        <v>0</v>
      </c>
      <c r="K101" s="2">
        <v>515</v>
      </c>
    </row>
    <row r="102" spans="2:11" ht="12.75">
      <c r="B102" s="143"/>
      <c r="H102" s="5">
        <f>H101-B102</f>
        <v>0</v>
      </c>
      <c r="I102" s="23">
        <f t="shared" si="7"/>
        <v>0</v>
      </c>
      <c r="K102" s="2">
        <v>515</v>
      </c>
    </row>
    <row r="103" spans="2:11" ht="12.75">
      <c r="B103" s="143">
        <v>2000</v>
      </c>
      <c r="C103" s="1" t="s">
        <v>29</v>
      </c>
      <c r="D103" s="13" t="s">
        <v>11</v>
      </c>
      <c r="E103" s="1" t="s">
        <v>30</v>
      </c>
      <c r="F103" s="28" t="s">
        <v>50</v>
      </c>
      <c r="G103" s="28" t="s">
        <v>42</v>
      </c>
      <c r="H103" s="5">
        <f>H102-B103</f>
        <v>-2000</v>
      </c>
      <c r="I103" s="23">
        <f t="shared" si="7"/>
        <v>3.883495145631068</v>
      </c>
      <c r="K103" s="2">
        <v>515</v>
      </c>
    </row>
    <row r="104" spans="1:11" s="47" customFormat="1" ht="12.75">
      <c r="A104" s="12"/>
      <c r="B104" s="260">
        <v>2000</v>
      </c>
      <c r="C104" s="12"/>
      <c r="D104" s="12"/>
      <c r="E104" s="12" t="s">
        <v>30</v>
      </c>
      <c r="F104" s="19"/>
      <c r="G104" s="19"/>
      <c r="H104" s="44">
        <v>0</v>
      </c>
      <c r="I104" s="45">
        <f t="shared" si="7"/>
        <v>3.883495145631068</v>
      </c>
      <c r="K104" s="2">
        <v>515</v>
      </c>
    </row>
    <row r="105" spans="2:11" ht="12.75">
      <c r="B105" s="143"/>
      <c r="H105" s="5">
        <f aca="true" t="shared" si="8" ref="H105:H112">H104-B105</f>
        <v>0</v>
      </c>
      <c r="I105" s="23">
        <f t="shared" si="7"/>
        <v>0</v>
      </c>
      <c r="K105" s="2">
        <v>515</v>
      </c>
    </row>
    <row r="106" spans="2:11" ht="12.75">
      <c r="B106" s="143"/>
      <c r="H106" s="5">
        <f t="shared" si="8"/>
        <v>0</v>
      </c>
      <c r="I106" s="23">
        <f t="shared" si="7"/>
        <v>0</v>
      </c>
      <c r="K106" s="2">
        <v>515</v>
      </c>
    </row>
    <row r="107" spans="2:11" ht="12.75">
      <c r="B107" s="143"/>
      <c r="H107" s="5">
        <f t="shared" si="8"/>
        <v>0</v>
      </c>
      <c r="I107" s="23">
        <f t="shared" si="7"/>
        <v>0</v>
      </c>
      <c r="K107" s="2">
        <v>515</v>
      </c>
    </row>
    <row r="108" spans="2:11" ht="12.75">
      <c r="B108" s="143"/>
      <c r="H108" s="5">
        <f t="shared" si="8"/>
        <v>0</v>
      </c>
      <c r="I108" s="23">
        <f t="shared" si="7"/>
        <v>0</v>
      </c>
      <c r="K108" s="2">
        <v>515</v>
      </c>
    </row>
    <row r="109" spans="2:11" ht="12.75">
      <c r="B109" s="143"/>
      <c r="H109" s="5">
        <f t="shared" si="8"/>
        <v>0</v>
      </c>
      <c r="I109" s="23">
        <f t="shared" si="7"/>
        <v>0</v>
      </c>
      <c r="K109" s="2">
        <v>515</v>
      </c>
    </row>
    <row r="110" spans="2:11" ht="12.75">
      <c r="B110" s="143"/>
      <c r="H110" s="5">
        <f t="shared" si="8"/>
        <v>0</v>
      </c>
      <c r="I110" s="23">
        <f t="shared" si="7"/>
        <v>0</v>
      </c>
      <c r="K110" s="2">
        <v>515</v>
      </c>
    </row>
    <row r="111" spans="2:11" ht="12.75">
      <c r="B111" s="143"/>
      <c r="H111" s="5">
        <f t="shared" si="8"/>
        <v>0</v>
      </c>
      <c r="I111" s="23">
        <f t="shared" si="7"/>
        <v>0</v>
      </c>
      <c r="K111" s="2">
        <v>515</v>
      </c>
    </row>
    <row r="112" spans="1:11" s="47" customFormat="1" ht="12.75">
      <c r="A112" s="12"/>
      <c r="B112" s="260">
        <f>+B127+B132+B153+B157+B164+B169</f>
        <v>117000</v>
      </c>
      <c r="C112" s="49" t="s">
        <v>60</v>
      </c>
      <c r="D112" s="48" t="s">
        <v>81</v>
      </c>
      <c r="E112" s="49" t="s">
        <v>82</v>
      </c>
      <c r="F112" s="19"/>
      <c r="G112" s="19"/>
      <c r="H112" s="44">
        <f t="shared" si="8"/>
        <v>-117000</v>
      </c>
      <c r="I112" s="45">
        <f t="shared" si="7"/>
        <v>227.18446601941747</v>
      </c>
      <c r="K112" s="2">
        <v>515</v>
      </c>
    </row>
    <row r="113" spans="2:11" ht="12.75">
      <c r="B113" s="143"/>
      <c r="H113" s="5">
        <v>0</v>
      </c>
      <c r="I113" s="23">
        <f t="shared" si="7"/>
        <v>0</v>
      </c>
      <c r="K113" s="2">
        <v>515</v>
      </c>
    </row>
    <row r="114" spans="2:11" ht="12.75">
      <c r="B114" s="143"/>
      <c r="H114" s="5">
        <f aca="true" t="shared" si="9" ref="H114:H126">H113-B114</f>
        <v>0</v>
      </c>
      <c r="I114" s="23">
        <f t="shared" si="7"/>
        <v>0</v>
      </c>
      <c r="K114" s="2">
        <v>515</v>
      </c>
    </row>
    <row r="115" spans="2:11" ht="12.75">
      <c r="B115" s="143"/>
      <c r="H115" s="5">
        <f t="shared" si="9"/>
        <v>0</v>
      </c>
      <c r="I115" s="23">
        <f t="shared" si="7"/>
        <v>0</v>
      </c>
      <c r="K115" s="2">
        <v>515</v>
      </c>
    </row>
    <row r="116" spans="2:11" ht="12.75">
      <c r="B116" s="143">
        <v>5000</v>
      </c>
      <c r="C116" s="34" t="s">
        <v>0</v>
      </c>
      <c r="D116" s="1" t="s">
        <v>11</v>
      </c>
      <c r="E116" s="1" t="s">
        <v>61</v>
      </c>
      <c r="F116" s="31" t="s">
        <v>62</v>
      </c>
      <c r="G116" s="28" t="s">
        <v>14</v>
      </c>
      <c r="H116" s="5">
        <f t="shared" si="9"/>
        <v>-5000</v>
      </c>
      <c r="I116" s="23">
        <f t="shared" si="7"/>
        <v>9.70873786407767</v>
      </c>
      <c r="K116" s="2">
        <v>515</v>
      </c>
    </row>
    <row r="117" spans="2:11" ht="12.75">
      <c r="B117" s="143">
        <v>5000</v>
      </c>
      <c r="C117" s="34" t="s">
        <v>0</v>
      </c>
      <c r="D117" s="1" t="s">
        <v>11</v>
      </c>
      <c r="E117" s="1" t="s">
        <v>61</v>
      </c>
      <c r="F117" s="31" t="s">
        <v>63</v>
      </c>
      <c r="G117" s="28" t="s">
        <v>19</v>
      </c>
      <c r="H117" s="5">
        <f t="shared" si="9"/>
        <v>-10000</v>
      </c>
      <c r="I117" s="23">
        <f t="shared" si="7"/>
        <v>9.70873786407767</v>
      </c>
      <c r="K117" s="2">
        <v>515</v>
      </c>
    </row>
    <row r="118" spans="2:11" ht="12.75">
      <c r="B118" s="143">
        <v>7500</v>
      </c>
      <c r="C118" s="34" t="s">
        <v>0</v>
      </c>
      <c r="D118" s="1" t="s">
        <v>11</v>
      </c>
      <c r="E118" s="1" t="s">
        <v>61</v>
      </c>
      <c r="F118" s="41" t="s">
        <v>65</v>
      </c>
      <c r="G118" s="28" t="s">
        <v>38</v>
      </c>
      <c r="H118" s="5">
        <f t="shared" si="9"/>
        <v>-17500</v>
      </c>
      <c r="I118" s="23">
        <f t="shared" si="7"/>
        <v>14.563106796116505</v>
      </c>
      <c r="K118" s="2">
        <v>515</v>
      </c>
    </row>
    <row r="119" spans="2:11" ht="12.75">
      <c r="B119" s="143">
        <v>7500</v>
      </c>
      <c r="C119" s="34" t="s">
        <v>0</v>
      </c>
      <c r="D119" s="1" t="s">
        <v>11</v>
      </c>
      <c r="E119" s="1" t="s">
        <v>61</v>
      </c>
      <c r="F119" s="41" t="s">
        <v>66</v>
      </c>
      <c r="G119" s="28" t="s">
        <v>40</v>
      </c>
      <c r="H119" s="5">
        <f t="shared" si="9"/>
        <v>-25000</v>
      </c>
      <c r="I119" s="23">
        <f t="shared" si="7"/>
        <v>14.563106796116505</v>
      </c>
      <c r="K119" s="2">
        <v>515</v>
      </c>
    </row>
    <row r="120" spans="2:11" ht="12.75">
      <c r="B120" s="143">
        <v>1000</v>
      </c>
      <c r="C120" s="1" t="s">
        <v>0</v>
      </c>
      <c r="D120" s="1" t="s">
        <v>11</v>
      </c>
      <c r="E120" s="1" t="s">
        <v>15</v>
      </c>
      <c r="F120" s="28" t="s">
        <v>67</v>
      </c>
      <c r="G120" s="28" t="s">
        <v>38</v>
      </c>
      <c r="H120" s="5">
        <f t="shared" si="9"/>
        <v>-26000</v>
      </c>
      <c r="I120" s="23">
        <f t="shared" si="7"/>
        <v>1.941747572815534</v>
      </c>
      <c r="K120" s="2">
        <v>515</v>
      </c>
    </row>
    <row r="121" spans="2:11" ht="12.75">
      <c r="B121" s="143">
        <v>5000</v>
      </c>
      <c r="C121" s="1" t="s">
        <v>0</v>
      </c>
      <c r="D121" s="1" t="s">
        <v>11</v>
      </c>
      <c r="E121" s="1" t="s">
        <v>15</v>
      </c>
      <c r="F121" s="28" t="s">
        <v>68</v>
      </c>
      <c r="G121" s="28" t="s">
        <v>42</v>
      </c>
      <c r="H121" s="5">
        <f t="shared" si="9"/>
        <v>-31000</v>
      </c>
      <c r="I121" s="23">
        <f t="shared" si="7"/>
        <v>9.70873786407767</v>
      </c>
      <c r="K121" s="2">
        <v>515</v>
      </c>
    </row>
    <row r="122" spans="2:11" ht="12.75">
      <c r="B122" s="143">
        <v>4000</v>
      </c>
      <c r="C122" s="1" t="s">
        <v>0</v>
      </c>
      <c r="D122" s="1" t="s">
        <v>11</v>
      </c>
      <c r="E122" s="1" t="s">
        <v>15</v>
      </c>
      <c r="F122" s="28" t="s">
        <v>69</v>
      </c>
      <c r="G122" s="28" t="s">
        <v>54</v>
      </c>
      <c r="H122" s="5">
        <f t="shared" si="9"/>
        <v>-35000</v>
      </c>
      <c r="I122" s="23">
        <f t="shared" si="7"/>
        <v>7.766990291262136</v>
      </c>
      <c r="K122" s="2">
        <v>515</v>
      </c>
    </row>
    <row r="123" spans="2:11" ht="12.75">
      <c r="B123" s="143">
        <v>5000</v>
      </c>
      <c r="C123" s="1" t="s">
        <v>0</v>
      </c>
      <c r="D123" s="1" t="s">
        <v>11</v>
      </c>
      <c r="E123" s="1" t="s">
        <v>15</v>
      </c>
      <c r="F123" s="28" t="s">
        <v>70</v>
      </c>
      <c r="G123" s="28" t="s">
        <v>54</v>
      </c>
      <c r="H123" s="5">
        <f t="shared" si="9"/>
        <v>-40000</v>
      </c>
      <c r="I123" s="23">
        <f t="shared" si="7"/>
        <v>9.70873786407767</v>
      </c>
      <c r="K123" s="2">
        <v>515</v>
      </c>
    </row>
    <row r="124" spans="2:11" ht="12.75">
      <c r="B124" s="143">
        <v>5000</v>
      </c>
      <c r="C124" s="1" t="s">
        <v>0</v>
      </c>
      <c r="D124" s="1" t="s">
        <v>11</v>
      </c>
      <c r="E124" s="1" t="s">
        <v>15</v>
      </c>
      <c r="F124" s="28" t="s">
        <v>71</v>
      </c>
      <c r="G124" s="28" t="s">
        <v>54</v>
      </c>
      <c r="H124" s="5">
        <f t="shared" si="9"/>
        <v>-45000</v>
      </c>
      <c r="I124" s="23">
        <f t="shared" si="7"/>
        <v>9.70873786407767</v>
      </c>
      <c r="K124" s="2">
        <v>515</v>
      </c>
    </row>
    <row r="125" spans="2:11" ht="12.75">
      <c r="B125" s="143">
        <v>5000</v>
      </c>
      <c r="C125" s="38" t="s">
        <v>0</v>
      </c>
      <c r="D125" s="38" t="s">
        <v>11</v>
      </c>
      <c r="E125" s="38" t="s">
        <v>151</v>
      </c>
      <c r="F125" s="28" t="s">
        <v>152</v>
      </c>
      <c r="G125" s="31" t="s">
        <v>38</v>
      </c>
      <c r="H125" s="5">
        <f t="shared" si="9"/>
        <v>-50000</v>
      </c>
      <c r="I125" s="23">
        <f t="shared" si="7"/>
        <v>9.70873786407767</v>
      </c>
      <c r="K125" s="2">
        <v>515</v>
      </c>
    </row>
    <row r="126" spans="2:11" ht="12.75">
      <c r="B126" s="143">
        <v>10000</v>
      </c>
      <c r="C126" s="1" t="s">
        <v>0</v>
      </c>
      <c r="D126" s="13" t="s">
        <v>11</v>
      </c>
      <c r="E126" s="1" t="s">
        <v>61</v>
      </c>
      <c r="F126" s="28" t="s">
        <v>153</v>
      </c>
      <c r="G126" s="31" t="s">
        <v>42</v>
      </c>
      <c r="H126" s="5">
        <f t="shared" si="9"/>
        <v>-60000</v>
      </c>
      <c r="I126" s="23">
        <f t="shared" si="7"/>
        <v>19.41747572815534</v>
      </c>
      <c r="K126" s="2">
        <v>515</v>
      </c>
    </row>
    <row r="127" spans="1:11" s="47" customFormat="1" ht="12.75">
      <c r="A127" s="12"/>
      <c r="B127" s="260">
        <f>SUM(B116:B126)</f>
        <v>60000</v>
      </c>
      <c r="C127" s="12" t="s">
        <v>0</v>
      </c>
      <c r="D127" s="12"/>
      <c r="E127" s="12"/>
      <c r="F127" s="19"/>
      <c r="G127" s="19"/>
      <c r="H127" s="44">
        <v>0</v>
      </c>
      <c r="I127" s="45">
        <f t="shared" si="7"/>
        <v>116.50485436893204</v>
      </c>
      <c r="K127" s="2">
        <v>515</v>
      </c>
    </row>
    <row r="128" spans="2:11" ht="12.75">
      <c r="B128" s="143"/>
      <c r="H128" s="5">
        <f>H127-B128</f>
        <v>0</v>
      </c>
      <c r="I128" s="23">
        <f t="shared" si="7"/>
        <v>0</v>
      </c>
      <c r="K128" s="2">
        <v>515</v>
      </c>
    </row>
    <row r="129" spans="2:11" ht="12.75">
      <c r="B129" s="143"/>
      <c r="H129" s="5">
        <f>H128-B129</f>
        <v>0</v>
      </c>
      <c r="I129" s="23">
        <f t="shared" si="7"/>
        <v>0</v>
      </c>
      <c r="K129" s="2">
        <v>515</v>
      </c>
    </row>
    <row r="130" spans="2:11" ht="12.75">
      <c r="B130" s="214">
        <v>3500</v>
      </c>
      <c r="C130" s="13" t="s">
        <v>72</v>
      </c>
      <c r="D130" s="13" t="s">
        <v>11</v>
      </c>
      <c r="E130" s="35" t="s">
        <v>73</v>
      </c>
      <c r="F130" s="28" t="s">
        <v>74</v>
      </c>
      <c r="G130" s="36" t="s">
        <v>14</v>
      </c>
      <c r="H130" s="5">
        <f>H129-B130</f>
        <v>-3500</v>
      </c>
      <c r="I130" s="23">
        <f t="shared" si="7"/>
        <v>6.796116504854369</v>
      </c>
      <c r="K130" s="2">
        <v>515</v>
      </c>
    </row>
    <row r="131" spans="2:11" ht="12.75">
      <c r="B131" s="143">
        <v>3500</v>
      </c>
      <c r="C131" s="1" t="s">
        <v>75</v>
      </c>
      <c r="D131" s="1" t="s">
        <v>11</v>
      </c>
      <c r="E131" s="1" t="s">
        <v>73</v>
      </c>
      <c r="F131" s="28" t="s">
        <v>76</v>
      </c>
      <c r="G131" s="28" t="s">
        <v>40</v>
      </c>
      <c r="H131" s="5">
        <f>H130-B131</f>
        <v>-7000</v>
      </c>
      <c r="I131" s="23">
        <f t="shared" si="7"/>
        <v>6.796116504854369</v>
      </c>
      <c r="K131" s="2">
        <v>515</v>
      </c>
    </row>
    <row r="132" spans="1:11" s="47" customFormat="1" ht="12.75">
      <c r="A132" s="12"/>
      <c r="B132" s="260">
        <f>SUM(B130:B131)</f>
        <v>7000</v>
      </c>
      <c r="C132" s="12" t="s">
        <v>27</v>
      </c>
      <c r="D132" s="12"/>
      <c r="E132" s="12"/>
      <c r="F132" s="19"/>
      <c r="G132" s="19"/>
      <c r="H132" s="44">
        <v>0</v>
      </c>
      <c r="I132" s="45">
        <f t="shared" si="7"/>
        <v>13.592233009708737</v>
      </c>
      <c r="K132" s="2">
        <v>515</v>
      </c>
    </row>
    <row r="133" spans="2:11" ht="12.75">
      <c r="B133" s="143"/>
      <c r="H133" s="5">
        <f aca="true" t="shared" si="10" ref="H133:H152">H132-B133</f>
        <v>0</v>
      </c>
      <c r="I133" s="23">
        <f t="shared" si="7"/>
        <v>0</v>
      </c>
      <c r="K133" s="2">
        <v>515</v>
      </c>
    </row>
    <row r="134" spans="2:11" ht="12.75">
      <c r="B134" s="143"/>
      <c r="H134" s="5">
        <f t="shared" si="10"/>
        <v>0</v>
      </c>
      <c r="I134" s="23">
        <f t="shared" si="7"/>
        <v>0</v>
      </c>
      <c r="K134" s="2">
        <v>515</v>
      </c>
    </row>
    <row r="135" spans="2:11" ht="12.75">
      <c r="B135" s="214">
        <v>600</v>
      </c>
      <c r="C135" s="34" t="s">
        <v>23</v>
      </c>
      <c r="D135" s="13" t="s">
        <v>11</v>
      </c>
      <c r="E135" s="34" t="s">
        <v>24</v>
      </c>
      <c r="F135" s="28" t="s">
        <v>77</v>
      </c>
      <c r="G135" s="32" t="s">
        <v>17</v>
      </c>
      <c r="H135" s="5">
        <f t="shared" si="10"/>
        <v>-600</v>
      </c>
      <c r="I135" s="23">
        <f t="shared" si="7"/>
        <v>1.1650485436893203</v>
      </c>
      <c r="K135" s="2">
        <v>515</v>
      </c>
    </row>
    <row r="136" spans="2:11" ht="12.75">
      <c r="B136" s="214">
        <v>700</v>
      </c>
      <c r="C136" s="13" t="s">
        <v>23</v>
      </c>
      <c r="D136" s="13" t="s">
        <v>11</v>
      </c>
      <c r="E136" s="13" t="s">
        <v>24</v>
      </c>
      <c r="F136" s="28" t="s">
        <v>77</v>
      </c>
      <c r="G136" s="31" t="s">
        <v>14</v>
      </c>
      <c r="H136" s="5">
        <f t="shared" si="10"/>
        <v>-1300</v>
      </c>
      <c r="I136" s="23">
        <f t="shared" si="7"/>
        <v>1.3592233009708738</v>
      </c>
      <c r="K136" s="2">
        <v>515</v>
      </c>
    </row>
    <row r="137" spans="2:11" ht="12.75">
      <c r="B137" s="143">
        <v>1000</v>
      </c>
      <c r="C137" s="13" t="s">
        <v>23</v>
      </c>
      <c r="D137" s="13" t="s">
        <v>11</v>
      </c>
      <c r="E137" s="1" t="s">
        <v>24</v>
      </c>
      <c r="F137" s="28" t="s">
        <v>77</v>
      </c>
      <c r="G137" s="28" t="s">
        <v>14</v>
      </c>
      <c r="H137" s="5">
        <f t="shared" si="10"/>
        <v>-2300</v>
      </c>
      <c r="I137" s="23">
        <f t="shared" si="7"/>
        <v>1.941747572815534</v>
      </c>
      <c r="K137" s="2">
        <v>515</v>
      </c>
    </row>
    <row r="138" spans="2:11" ht="12.75">
      <c r="B138" s="143">
        <v>300</v>
      </c>
      <c r="C138" s="1" t="s">
        <v>23</v>
      </c>
      <c r="D138" s="13" t="s">
        <v>11</v>
      </c>
      <c r="E138" s="1" t="s">
        <v>24</v>
      </c>
      <c r="F138" s="28" t="s">
        <v>77</v>
      </c>
      <c r="G138" s="28" t="s">
        <v>14</v>
      </c>
      <c r="H138" s="5">
        <f t="shared" si="10"/>
        <v>-2600</v>
      </c>
      <c r="I138" s="23">
        <f t="shared" si="7"/>
        <v>0.5825242718446602</v>
      </c>
      <c r="K138" s="2">
        <v>515</v>
      </c>
    </row>
    <row r="139" spans="2:11" ht="12.75">
      <c r="B139" s="268">
        <v>1000</v>
      </c>
      <c r="C139" s="38" t="s">
        <v>23</v>
      </c>
      <c r="D139" s="13" t="s">
        <v>11</v>
      </c>
      <c r="E139" s="38" t="s">
        <v>24</v>
      </c>
      <c r="F139" s="28" t="s">
        <v>77</v>
      </c>
      <c r="G139" s="28" t="s">
        <v>14</v>
      </c>
      <c r="H139" s="5">
        <f t="shared" si="10"/>
        <v>-3600</v>
      </c>
      <c r="I139" s="23">
        <f t="shared" si="7"/>
        <v>1.941747572815534</v>
      </c>
      <c r="K139" s="2">
        <v>515</v>
      </c>
    </row>
    <row r="140" spans="2:11" ht="12.75">
      <c r="B140" s="143">
        <v>1000</v>
      </c>
      <c r="C140" s="1" t="s">
        <v>23</v>
      </c>
      <c r="D140" s="13" t="s">
        <v>11</v>
      </c>
      <c r="E140" s="1" t="s">
        <v>24</v>
      </c>
      <c r="F140" s="28" t="s">
        <v>77</v>
      </c>
      <c r="G140" s="28" t="s">
        <v>19</v>
      </c>
      <c r="H140" s="5">
        <f t="shared" si="10"/>
        <v>-4600</v>
      </c>
      <c r="I140" s="23">
        <f t="shared" si="7"/>
        <v>1.941747572815534</v>
      </c>
      <c r="K140" s="2">
        <v>515</v>
      </c>
    </row>
    <row r="141" spans="2:11" ht="12.75">
      <c r="B141" s="143">
        <v>500</v>
      </c>
      <c r="C141" s="1" t="s">
        <v>23</v>
      </c>
      <c r="D141" s="13" t="s">
        <v>11</v>
      </c>
      <c r="E141" s="1" t="s">
        <v>24</v>
      </c>
      <c r="F141" s="28" t="s">
        <v>77</v>
      </c>
      <c r="G141" s="28" t="s">
        <v>19</v>
      </c>
      <c r="H141" s="5">
        <f t="shared" si="10"/>
        <v>-5100</v>
      </c>
      <c r="I141" s="23">
        <f t="shared" si="7"/>
        <v>0.970873786407767</v>
      </c>
      <c r="K141" s="2">
        <v>515</v>
      </c>
    </row>
    <row r="142" spans="2:11" ht="12.75">
      <c r="B142" s="143">
        <v>2000</v>
      </c>
      <c r="C142" s="1" t="s">
        <v>23</v>
      </c>
      <c r="D142" s="13" t="s">
        <v>11</v>
      </c>
      <c r="E142" s="1" t="s">
        <v>24</v>
      </c>
      <c r="F142" s="28" t="s">
        <v>77</v>
      </c>
      <c r="G142" s="28" t="s">
        <v>19</v>
      </c>
      <c r="H142" s="5">
        <f t="shared" si="10"/>
        <v>-7100</v>
      </c>
      <c r="I142" s="23">
        <f t="shared" si="7"/>
        <v>3.883495145631068</v>
      </c>
      <c r="K142" s="2">
        <v>515</v>
      </c>
    </row>
    <row r="143" spans="2:11" ht="12.75">
      <c r="B143" s="143">
        <v>1000</v>
      </c>
      <c r="C143" s="1" t="s">
        <v>23</v>
      </c>
      <c r="D143" s="13" t="s">
        <v>11</v>
      </c>
      <c r="E143" s="1" t="s">
        <v>24</v>
      </c>
      <c r="F143" s="28" t="s">
        <v>77</v>
      </c>
      <c r="G143" s="28" t="s">
        <v>38</v>
      </c>
      <c r="H143" s="5">
        <f t="shared" si="10"/>
        <v>-8100</v>
      </c>
      <c r="I143" s="23">
        <f t="shared" si="7"/>
        <v>1.941747572815534</v>
      </c>
      <c r="K143" s="2">
        <v>515</v>
      </c>
    </row>
    <row r="144" spans="2:11" ht="12.75">
      <c r="B144" s="143">
        <v>2500</v>
      </c>
      <c r="C144" s="1" t="s">
        <v>23</v>
      </c>
      <c r="D144" s="13" t="s">
        <v>11</v>
      </c>
      <c r="E144" s="1" t="s">
        <v>24</v>
      </c>
      <c r="F144" s="28" t="s">
        <v>77</v>
      </c>
      <c r="G144" s="28" t="s">
        <v>38</v>
      </c>
      <c r="H144" s="5">
        <f t="shared" si="10"/>
        <v>-10600</v>
      </c>
      <c r="I144" s="23">
        <f t="shared" si="7"/>
        <v>4.854368932038835</v>
      </c>
      <c r="K144" s="2">
        <v>515</v>
      </c>
    </row>
    <row r="145" spans="2:11" ht="12.75">
      <c r="B145" s="143">
        <v>3500</v>
      </c>
      <c r="C145" s="1" t="s">
        <v>23</v>
      </c>
      <c r="D145" s="1" t="s">
        <v>11</v>
      </c>
      <c r="E145" s="1" t="s">
        <v>24</v>
      </c>
      <c r="F145" s="28" t="s">
        <v>77</v>
      </c>
      <c r="G145" s="28" t="s">
        <v>38</v>
      </c>
      <c r="H145" s="5">
        <f t="shared" si="10"/>
        <v>-14100</v>
      </c>
      <c r="I145" s="23">
        <f aca="true" t="shared" si="11" ref="I145:I208">+B145/K145</f>
        <v>6.796116504854369</v>
      </c>
      <c r="K145" s="2">
        <v>515</v>
      </c>
    </row>
    <row r="146" spans="2:11" ht="12.75">
      <c r="B146" s="143">
        <v>700</v>
      </c>
      <c r="C146" s="1" t="s">
        <v>23</v>
      </c>
      <c r="D146" s="1" t="s">
        <v>11</v>
      </c>
      <c r="E146" s="1" t="s">
        <v>24</v>
      </c>
      <c r="F146" s="28" t="s">
        <v>77</v>
      </c>
      <c r="G146" s="28" t="s">
        <v>38</v>
      </c>
      <c r="H146" s="5">
        <f t="shared" si="10"/>
        <v>-14800</v>
      </c>
      <c r="I146" s="23">
        <f t="shared" si="11"/>
        <v>1.3592233009708738</v>
      </c>
      <c r="K146" s="2">
        <v>515</v>
      </c>
    </row>
    <row r="147" spans="2:11" ht="12.75">
      <c r="B147" s="143">
        <v>1700</v>
      </c>
      <c r="C147" s="1" t="s">
        <v>23</v>
      </c>
      <c r="D147" s="1" t="s">
        <v>11</v>
      </c>
      <c r="E147" s="1" t="s">
        <v>24</v>
      </c>
      <c r="F147" s="28" t="s">
        <v>77</v>
      </c>
      <c r="G147" s="28" t="s">
        <v>42</v>
      </c>
      <c r="H147" s="5">
        <f t="shared" si="10"/>
        <v>-16500</v>
      </c>
      <c r="I147" s="23">
        <f t="shared" si="11"/>
        <v>3.3009708737864076</v>
      </c>
      <c r="K147" s="2">
        <v>515</v>
      </c>
    </row>
    <row r="148" spans="2:11" ht="12.75">
      <c r="B148" s="143">
        <v>2000</v>
      </c>
      <c r="C148" s="1" t="s">
        <v>23</v>
      </c>
      <c r="D148" s="1" t="s">
        <v>11</v>
      </c>
      <c r="E148" s="1" t="s">
        <v>24</v>
      </c>
      <c r="F148" s="28" t="s">
        <v>77</v>
      </c>
      <c r="G148" s="28" t="s">
        <v>42</v>
      </c>
      <c r="H148" s="5">
        <f t="shared" si="10"/>
        <v>-18500</v>
      </c>
      <c r="I148" s="23">
        <f t="shared" si="11"/>
        <v>3.883495145631068</v>
      </c>
      <c r="K148" s="2">
        <v>515</v>
      </c>
    </row>
    <row r="149" spans="2:11" ht="12.75">
      <c r="B149" s="143">
        <v>2500</v>
      </c>
      <c r="C149" s="1" t="s">
        <v>23</v>
      </c>
      <c r="D149" s="1" t="s">
        <v>11</v>
      </c>
      <c r="E149" s="1" t="s">
        <v>24</v>
      </c>
      <c r="F149" s="28" t="s">
        <v>77</v>
      </c>
      <c r="G149" s="28" t="s">
        <v>42</v>
      </c>
      <c r="H149" s="5">
        <f t="shared" si="10"/>
        <v>-21000</v>
      </c>
      <c r="I149" s="23">
        <f t="shared" si="11"/>
        <v>4.854368932038835</v>
      </c>
      <c r="K149" s="2">
        <v>515</v>
      </c>
    </row>
    <row r="150" spans="2:11" ht="12.75">
      <c r="B150" s="143">
        <v>2000</v>
      </c>
      <c r="C150" s="1" t="s">
        <v>23</v>
      </c>
      <c r="D150" s="1" t="s">
        <v>11</v>
      </c>
      <c r="E150" s="1" t="s">
        <v>24</v>
      </c>
      <c r="F150" s="28" t="s">
        <v>77</v>
      </c>
      <c r="G150" s="28" t="s">
        <v>42</v>
      </c>
      <c r="H150" s="5">
        <f t="shared" si="10"/>
        <v>-23000</v>
      </c>
      <c r="I150" s="23">
        <f t="shared" si="11"/>
        <v>3.883495145631068</v>
      </c>
      <c r="K150" s="2">
        <v>515</v>
      </c>
    </row>
    <row r="151" spans="2:11" ht="12.75">
      <c r="B151" s="143">
        <v>400</v>
      </c>
      <c r="C151" s="1" t="s">
        <v>23</v>
      </c>
      <c r="D151" s="1" t="s">
        <v>11</v>
      </c>
      <c r="E151" s="1" t="s">
        <v>24</v>
      </c>
      <c r="F151" s="28" t="s">
        <v>77</v>
      </c>
      <c r="G151" s="28" t="s">
        <v>42</v>
      </c>
      <c r="H151" s="5">
        <f t="shared" si="10"/>
        <v>-23400</v>
      </c>
      <c r="I151" s="23">
        <f t="shared" si="11"/>
        <v>0.7766990291262136</v>
      </c>
      <c r="K151" s="2">
        <v>515</v>
      </c>
    </row>
    <row r="152" spans="2:11" ht="12.75">
      <c r="B152" s="143">
        <v>500</v>
      </c>
      <c r="C152" s="1" t="s">
        <v>23</v>
      </c>
      <c r="D152" s="1" t="s">
        <v>11</v>
      </c>
      <c r="E152" s="1" t="s">
        <v>24</v>
      </c>
      <c r="F152" s="28" t="s">
        <v>77</v>
      </c>
      <c r="G152" s="28" t="s">
        <v>40</v>
      </c>
      <c r="H152" s="5">
        <f t="shared" si="10"/>
        <v>-23900</v>
      </c>
      <c r="I152" s="23">
        <f t="shared" si="11"/>
        <v>0.970873786407767</v>
      </c>
      <c r="K152" s="2">
        <v>515</v>
      </c>
    </row>
    <row r="153" spans="1:11" s="47" customFormat="1" ht="12.75">
      <c r="A153" s="12"/>
      <c r="B153" s="260">
        <f>SUM(B135:B152)</f>
        <v>23900</v>
      </c>
      <c r="C153" s="12"/>
      <c r="D153" s="12"/>
      <c r="E153" s="12" t="s">
        <v>24</v>
      </c>
      <c r="F153" s="19"/>
      <c r="G153" s="19"/>
      <c r="H153" s="44">
        <v>0</v>
      </c>
      <c r="I153" s="45">
        <f t="shared" si="11"/>
        <v>46.407766990291265</v>
      </c>
      <c r="K153" s="2">
        <v>515</v>
      </c>
    </row>
    <row r="154" spans="2:11" ht="12.75">
      <c r="B154" s="143"/>
      <c r="H154" s="5">
        <f>H153-B154</f>
        <v>0</v>
      </c>
      <c r="I154" s="23">
        <f t="shared" si="11"/>
        <v>0</v>
      </c>
      <c r="K154" s="2">
        <v>515</v>
      </c>
    </row>
    <row r="155" spans="2:11" ht="12.75">
      <c r="B155" s="143"/>
      <c r="H155" s="5">
        <f>H154-B155</f>
        <v>0</v>
      </c>
      <c r="I155" s="23">
        <f t="shared" si="11"/>
        <v>0</v>
      </c>
      <c r="K155" s="2">
        <v>515</v>
      </c>
    </row>
    <row r="156" spans="2:11" ht="12.75">
      <c r="B156" s="214">
        <v>15000</v>
      </c>
      <c r="C156" s="13" t="s">
        <v>78</v>
      </c>
      <c r="D156" s="13" t="s">
        <v>11</v>
      </c>
      <c r="E156" s="13" t="s">
        <v>73</v>
      </c>
      <c r="F156" s="28" t="s">
        <v>79</v>
      </c>
      <c r="G156" s="31" t="s">
        <v>14</v>
      </c>
      <c r="H156" s="5">
        <f>H155-B156</f>
        <v>-15000</v>
      </c>
      <c r="I156" s="23">
        <f t="shared" si="11"/>
        <v>29.12621359223301</v>
      </c>
      <c r="K156" s="2">
        <v>515</v>
      </c>
    </row>
    <row r="157" spans="1:11" s="47" customFormat="1" ht="12.75">
      <c r="A157" s="12"/>
      <c r="B157" s="260">
        <v>15000</v>
      </c>
      <c r="C157" s="12" t="s">
        <v>26</v>
      </c>
      <c r="D157" s="12"/>
      <c r="E157" s="12"/>
      <c r="F157" s="19"/>
      <c r="G157" s="19"/>
      <c r="H157" s="44">
        <v>0</v>
      </c>
      <c r="I157" s="45">
        <f t="shared" si="11"/>
        <v>29.12621359223301</v>
      </c>
      <c r="K157" s="2">
        <v>515</v>
      </c>
    </row>
    <row r="158" spans="2:11" ht="12.75">
      <c r="B158" s="143"/>
      <c r="H158" s="5">
        <f aca="true" t="shared" si="12" ref="H158:H163">H157-B158</f>
        <v>0</v>
      </c>
      <c r="I158" s="23">
        <f t="shared" si="11"/>
        <v>0</v>
      </c>
      <c r="K158" s="2">
        <v>515</v>
      </c>
    </row>
    <row r="159" spans="2:11" ht="12.75">
      <c r="B159" s="143"/>
      <c r="H159" s="5">
        <f t="shared" si="12"/>
        <v>0</v>
      </c>
      <c r="I159" s="23">
        <f t="shared" si="11"/>
        <v>0</v>
      </c>
      <c r="K159" s="2">
        <v>515</v>
      </c>
    </row>
    <row r="160" spans="2:11" ht="12.75">
      <c r="B160" s="143">
        <v>2000</v>
      </c>
      <c r="C160" s="1" t="s">
        <v>28</v>
      </c>
      <c r="D160" s="13" t="s">
        <v>11</v>
      </c>
      <c r="E160" s="1" t="s">
        <v>73</v>
      </c>
      <c r="F160" s="28" t="s">
        <v>77</v>
      </c>
      <c r="G160" s="28" t="s">
        <v>14</v>
      </c>
      <c r="H160" s="5">
        <f t="shared" si="12"/>
        <v>-2000</v>
      </c>
      <c r="I160" s="23">
        <f t="shared" si="11"/>
        <v>3.883495145631068</v>
      </c>
      <c r="K160" s="2">
        <v>515</v>
      </c>
    </row>
    <row r="161" spans="2:11" ht="12.75">
      <c r="B161" s="143">
        <v>2000</v>
      </c>
      <c r="C161" s="1" t="s">
        <v>28</v>
      </c>
      <c r="D161" s="13" t="s">
        <v>11</v>
      </c>
      <c r="E161" s="1" t="s">
        <v>73</v>
      </c>
      <c r="F161" s="28" t="s">
        <v>77</v>
      </c>
      <c r="G161" s="28" t="s">
        <v>38</v>
      </c>
      <c r="H161" s="5">
        <f t="shared" si="12"/>
        <v>-4000</v>
      </c>
      <c r="I161" s="23">
        <f t="shared" si="11"/>
        <v>3.883495145631068</v>
      </c>
      <c r="K161" s="2">
        <v>515</v>
      </c>
    </row>
    <row r="162" spans="2:11" ht="12.75">
      <c r="B162" s="143">
        <v>2000</v>
      </c>
      <c r="C162" s="1" t="s">
        <v>28</v>
      </c>
      <c r="D162" s="1" t="s">
        <v>11</v>
      </c>
      <c r="E162" s="1" t="s">
        <v>73</v>
      </c>
      <c r="F162" s="28" t="s">
        <v>77</v>
      </c>
      <c r="G162" s="28" t="s">
        <v>54</v>
      </c>
      <c r="H162" s="5">
        <f t="shared" si="12"/>
        <v>-6000</v>
      </c>
      <c r="I162" s="23">
        <f t="shared" si="11"/>
        <v>3.883495145631068</v>
      </c>
      <c r="K162" s="2">
        <v>515</v>
      </c>
    </row>
    <row r="163" spans="2:11" ht="12.75">
      <c r="B163" s="143">
        <v>2000</v>
      </c>
      <c r="C163" s="1" t="s">
        <v>28</v>
      </c>
      <c r="D163" s="1" t="s">
        <v>11</v>
      </c>
      <c r="E163" s="1" t="s">
        <v>73</v>
      </c>
      <c r="F163" s="28" t="s">
        <v>77</v>
      </c>
      <c r="G163" s="28" t="s">
        <v>40</v>
      </c>
      <c r="H163" s="5">
        <f t="shared" si="12"/>
        <v>-8000</v>
      </c>
      <c r="I163" s="23">
        <f t="shared" si="11"/>
        <v>3.883495145631068</v>
      </c>
      <c r="K163" s="2">
        <v>515</v>
      </c>
    </row>
    <row r="164" spans="1:11" s="47" customFormat="1" ht="12.75">
      <c r="A164" s="12"/>
      <c r="B164" s="260">
        <f>SUM(B160:B163)</f>
        <v>8000</v>
      </c>
      <c r="C164" s="12" t="s">
        <v>28</v>
      </c>
      <c r="D164" s="12"/>
      <c r="E164" s="12"/>
      <c r="F164" s="19"/>
      <c r="G164" s="19"/>
      <c r="H164" s="44">
        <v>0</v>
      </c>
      <c r="I164" s="45">
        <f t="shared" si="11"/>
        <v>15.533980582524272</v>
      </c>
      <c r="K164" s="2">
        <v>515</v>
      </c>
    </row>
    <row r="165" spans="2:11" ht="12.75">
      <c r="B165" s="143"/>
      <c r="H165" s="5">
        <f>H164-B165</f>
        <v>0</v>
      </c>
      <c r="I165" s="23">
        <f t="shared" si="11"/>
        <v>0</v>
      </c>
      <c r="K165" s="2">
        <v>515</v>
      </c>
    </row>
    <row r="166" spans="2:11" ht="12.75">
      <c r="B166" s="143"/>
      <c r="H166" s="5">
        <f>H165-B166</f>
        <v>0</v>
      </c>
      <c r="I166" s="23">
        <f t="shared" si="11"/>
        <v>0</v>
      </c>
      <c r="K166" s="2">
        <v>515</v>
      </c>
    </row>
    <row r="167" spans="2:11" ht="12.75">
      <c r="B167" s="143">
        <v>2100</v>
      </c>
      <c r="C167" s="1" t="s">
        <v>29</v>
      </c>
      <c r="D167" s="13" t="s">
        <v>11</v>
      </c>
      <c r="E167" s="1" t="s">
        <v>30</v>
      </c>
      <c r="F167" s="28" t="s">
        <v>77</v>
      </c>
      <c r="G167" s="28" t="s">
        <v>19</v>
      </c>
      <c r="H167" s="5">
        <f>H166-B167</f>
        <v>-2100</v>
      </c>
      <c r="I167" s="23">
        <f t="shared" si="11"/>
        <v>4.077669902912621</v>
      </c>
      <c r="K167" s="2">
        <v>515</v>
      </c>
    </row>
    <row r="168" spans="2:11" ht="12.75">
      <c r="B168" s="143">
        <v>1000</v>
      </c>
      <c r="C168" s="1" t="s">
        <v>29</v>
      </c>
      <c r="D168" s="1" t="s">
        <v>11</v>
      </c>
      <c r="E168" s="1" t="s">
        <v>30</v>
      </c>
      <c r="F168" s="28" t="s">
        <v>77</v>
      </c>
      <c r="G168" s="28" t="s">
        <v>38</v>
      </c>
      <c r="H168" s="5">
        <f>H167-B168</f>
        <v>-3100</v>
      </c>
      <c r="I168" s="23">
        <f t="shared" si="11"/>
        <v>1.941747572815534</v>
      </c>
      <c r="K168" s="2">
        <v>515</v>
      </c>
    </row>
    <row r="169" spans="1:11" s="47" customFormat="1" ht="12.75">
      <c r="A169" s="12"/>
      <c r="B169" s="260">
        <f>SUM(B167:B168)</f>
        <v>3100</v>
      </c>
      <c r="C169" s="12"/>
      <c r="D169" s="12"/>
      <c r="E169" s="12" t="s">
        <v>30</v>
      </c>
      <c r="F169" s="19"/>
      <c r="G169" s="19"/>
      <c r="H169" s="44">
        <v>0</v>
      </c>
      <c r="I169" s="45">
        <f t="shared" si="11"/>
        <v>6.019417475728155</v>
      </c>
      <c r="K169" s="2">
        <v>515</v>
      </c>
    </row>
    <row r="170" spans="2:11" ht="12.75">
      <c r="B170" s="143"/>
      <c r="H170" s="5">
        <f>H169-B170</f>
        <v>0</v>
      </c>
      <c r="I170" s="23">
        <f t="shared" si="11"/>
        <v>0</v>
      </c>
      <c r="K170" s="2">
        <v>515</v>
      </c>
    </row>
    <row r="171" spans="2:11" ht="12.75">
      <c r="B171" s="143"/>
      <c r="H171" s="5">
        <v>0</v>
      </c>
      <c r="I171" s="23">
        <f t="shared" si="11"/>
        <v>0</v>
      </c>
      <c r="K171" s="2">
        <v>515</v>
      </c>
    </row>
    <row r="172" spans="2:11" ht="12.75">
      <c r="B172" s="143"/>
      <c r="H172" s="5">
        <f>H171-B172</f>
        <v>0</v>
      </c>
      <c r="I172" s="23">
        <f t="shared" si="11"/>
        <v>0</v>
      </c>
      <c r="K172" s="2">
        <v>515</v>
      </c>
    </row>
    <row r="173" spans="2:11" ht="12.75">
      <c r="B173" s="143"/>
      <c r="H173" s="5">
        <f>H172-B173</f>
        <v>0</v>
      </c>
      <c r="I173" s="23">
        <f t="shared" si="11"/>
        <v>0</v>
      </c>
      <c r="K173" s="2">
        <v>515</v>
      </c>
    </row>
    <row r="174" spans="2:11" ht="12.75">
      <c r="B174" s="143"/>
      <c r="H174" s="5">
        <f>H173-B174</f>
        <v>0</v>
      </c>
      <c r="I174" s="23">
        <f t="shared" si="11"/>
        <v>0</v>
      </c>
      <c r="K174" s="2">
        <v>515</v>
      </c>
    </row>
    <row r="175" spans="1:11" s="47" customFormat="1" ht="12.75">
      <c r="A175" s="12"/>
      <c r="B175" s="260">
        <f>+B180+B185+B193+B197</f>
        <v>25400</v>
      </c>
      <c r="C175" s="49" t="s">
        <v>83</v>
      </c>
      <c r="D175" s="48" t="s">
        <v>81</v>
      </c>
      <c r="E175" s="49" t="s">
        <v>92</v>
      </c>
      <c r="F175" s="19"/>
      <c r="G175" s="19"/>
      <c r="H175" s="44">
        <f>H174-B175</f>
        <v>-25400</v>
      </c>
      <c r="I175" s="45">
        <f t="shared" si="11"/>
        <v>49.320388349514566</v>
      </c>
      <c r="K175" s="2">
        <v>515</v>
      </c>
    </row>
    <row r="176" spans="2:11" ht="12.75">
      <c r="B176" s="143"/>
      <c r="H176" s="5">
        <v>0</v>
      </c>
      <c r="I176" s="23">
        <f t="shared" si="11"/>
        <v>0</v>
      </c>
      <c r="K176" s="2">
        <v>515</v>
      </c>
    </row>
    <row r="177" spans="2:11" ht="12.75">
      <c r="B177" s="143"/>
      <c r="H177" s="5">
        <f>H176-B177</f>
        <v>0</v>
      </c>
      <c r="I177" s="23">
        <f t="shared" si="11"/>
        <v>0</v>
      </c>
      <c r="K177" s="2">
        <v>515</v>
      </c>
    </row>
    <row r="178" spans="2:11" ht="12.75">
      <c r="B178" s="143">
        <v>2500</v>
      </c>
      <c r="C178" s="34" t="s">
        <v>0</v>
      </c>
      <c r="D178" s="38" t="s">
        <v>11</v>
      </c>
      <c r="E178" s="38" t="s">
        <v>84</v>
      </c>
      <c r="F178" s="31" t="s">
        <v>85</v>
      </c>
      <c r="G178" s="28" t="s">
        <v>17</v>
      </c>
      <c r="H178" s="5">
        <f>H177-B178</f>
        <v>-2500</v>
      </c>
      <c r="I178" s="23">
        <f t="shared" si="11"/>
        <v>4.854368932038835</v>
      </c>
      <c r="K178" s="2">
        <v>515</v>
      </c>
    </row>
    <row r="179" spans="2:11" ht="12.75">
      <c r="B179" s="143">
        <v>2500</v>
      </c>
      <c r="C179" s="34" t="s">
        <v>0</v>
      </c>
      <c r="D179" s="1" t="s">
        <v>11</v>
      </c>
      <c r="E179" s="1" t="s">
        <v>84</v>
      </c>
      <c r="F179" s="41" t="s">
        <v>86</v>
      </c>
      <c r="G179" s="28" t="s">
        <v>87</v>
      </c>
      <c r="H179" s="5">
        <f>H178-B179</f>
        <v>-5000</v>
      </c>
      <c r="I179" s="23">
        <f t="shared" si="11"/>
        <v>4.854368932038835</v>
      </c>
      <c r="K179" s="2">
        <v>515</v>
      </c>
    </row>
    <row r="180" spans="1:11" s="47" customFormat="1" ht="12.75">
      <c r="A180" s="12"/>
      <c r="B180" s="260">
        <f>SUM(B178:B179)</f>
        <v>5000</v>
      </c>
      <c r="C180" s="12" t="s">
        <v>0</v>
      </c>
      <c r="D180" s="12"/>
      <c r="E180" s="12"/>
      <c r="F180" s="19"/>
      <c r="G180" s="19"/>
      <c r="H180" s="44">
        <v>0</v>
      </c>
      <c r="I180" s="45">
        <f t="shared" si="11"/>
        <v>9.70873786407767</v>
      </c>
      <c r="K180" s="2">
        <v>515</v>
      </c>
    </row>
    <row r="181" spans="2:11" ht="12.75">
      <c r="B181" s="143"/>
      <c r="H181" s="5">
        <f>H180-B181</f>
        <v>0</v>
      </c>
      <c r="I181" s="23">
        <f t="shared" si="11"/>
        <v>0</v>
      </c>
      <c r="K181" s="2">
        <v>515</v>
      </c>
    </row>
    <row r="182" spans="2:11" ht="12.75">
      <c r="B182" s="143"/>
      <c r="H182" s="5">
        <f>H181-B182</f>
        <v>0</v>
      </c>
      <c r="I182" s="23">
        <f t="shared" si="11"/>
        <v>0</v>
      </c>
      <c r="K182" s="2">
        <v>515</v>
      </c>
    </row>
    <row r="183" spans="2:11" ht="12.75">
      <c r="B183" s="214">
        <v>2500</v>
      </c>
      <c r="C183" s="13" t="s">
        <v>88</v>
      </c>
      <c r="D183" s="13" t="s">
        <v>11</v>
      </c>
      <c r="E183" s="1" t="s">
        <v>73</v>
      </c>
      <c r="F183" s="28" t="s">
        <v>89</v>
      </c>
      <c r="G183" s="36" t="s">
        <v>17</v>
      </c>
      <c r="H183" s="5">
        <f>H182-B183</f>
        <v>-2500</v>
      </c>
      <c r="I183" s="23">
        <f t="shared" si="11"/>
        <v>4.854368932038835</v>
      </c>
      <c r="K183" s="2">
        <v>515</v>
      </c>
    </row>
    <row r="184" spans="2:11" ht="12.75">
      <c r="B184" s="143">
        <v>7600</v>
      </c>
      <c r="C184" s="13" t="s">
        <v>90</v>
      </c>
      <c r="D184" s="13" t="s">
        <v>11</v>
      </c>
      <c r="E184" s="1" t="s">
        <v>73</v>
      </c>
      <c r="F184" s="31" t="s">
        <v>91</v>
      </c>
      <c r="G184" s="28" t="s">
        <v>17</v>
      </c>
      <c r="H184" s="5">
        <f>H183-B184</f>
        <v>-10100</v>
      </c>
      <c r="I184" s="23">
        <f t="shared" si="11"/>
        <v>14.757281553398059</v>
      </c>
      <c r="K184" s="2">
        <v>515</v>
      </c>
    </row>
    <row r="185" spans="1:11" s="47" customFormat="1" ht="12.75">
      <c r="A185" s="12"/>
      <c r="B185" s="260">
        <f>SUM(B183:B184)</f>
        <v>10100</v>
      </c>
      <c r="C185" s="12" t="s">
        <v>27</v>
      </c>
      <c r="D185" s="12"/>
      <c r="E185" s="12"/>
      <c r="F185" s="19"/>
      <c r="G185" s="19"/>
      <c r="H185" s="44">
        <v>0</v>
      </c>
      <c r="I185" s="45">
        <f t="shared" si="11"/>
        <v>19.611650485436893</v>
      </c>
      <c r="K185" s="2">
        <v>515</v>
      </c>
    </row>
    <row r="186" spans="2:11" ht="12.75">
      <c r="B186" s="143"/>
      <c r="H186" s="5">
        <f aca="true" t="shared" si="13" ref="H186:H192">H185-B186</f>
        <v>0</v>
      </c>
      <c r="I186" s="23">
        <f t="shared" si="11"/>
        <v>0</v>
      </c>
      <c r="K186" s="2">
        <v>515</v>
      </c>
    </row>
    <row r="187" spans="2:11" ht="12.75">
      <c r="B187" s="143"/>
      <c r="H187" s="5">
        <f t="shared" si="13"/>
        <v>0</v>
      </c>
      <c r="I187" s="23">
        <f t="shared" si="11"/>
        <v>0</v>
      </c>
      <c r="K187" s="2">
        <v>515</v>
      </c>
    </row>
    <row r="188" spans="2:11" ht="12.75">
      <c r="B188" s="214">
        <v>500</v>
      </c>
      <c r="C188" s="1" t="s">
        <v>23</v>
      </c>
      <c r="D188" s="13" t="s">
        <v>11</v>
      </c>
      <c r="E188" s="1" t="s">
        <v>24</v>
      </c>
      <c r="F188" s="28" t="s">
        <v>93</v>
      </c>
      <c r="G188" s="32" t="s">
        <v>94</v>
      </c>
      <c r="H188" s="5">
        <f t="shared" si="13"/>
        <v>-500</v>
      </c>
      <c r="I188" s="23">
        <f t="shared" si="11"/>
        <v>0.970873786407767</v>
      </c>
      <c r="K188" s="2">
        <v>515</v>
      </c>
    </row>
    <row r="189" spans="2:11" ht="12.75">
      <c r="B189" s="214">
        <v>3000</v>
      </c>
      <c r="C189" s="13" t="s">
        <v>23</v>
      </c>
      <c r="D189" s="13" t="s">
        <v>11</v>
      </c>
      <c r="E189" s="13" t="s">
        <v>24</v>
      </c>
      <c r="F189" s="28" t="s">
        <v>95</v>
      </c>
      <c r="G189" s="31" t="s">
        <v>17</v>
      </c>
      <c r="H189" s="5">
        <f t="shared" si="13"/>
        <v>-3500</v>
      </c>
      <c r="I189" s="23">
        <f t="shared" si="11"/>
        <v>5.825242718446602</v>
      </c>
      <c r="K189" s="2">
        <v>515</v>
      </c>
    </row>
    <row r="190" spans="2:11" ht="12.75">
      <c r="B190" s="214">
        <v>3700</v>
      </c>
      <c r="C190" s="13" t="s">
        <v>23</v>
      </c>
      <c r="D190" s="13" t="s">
        <v>11</v>
      </c>
      <c r="E190" s="13" t="s">
        <v>24</v>
      </c>
      <c r="F190" s="28" t="s">
        <v>93</v>
      </c>
      <c r="G190" s="31" t="s">
        <v>17</v>
      </c>
      <c r="H190" s="5">
        <f t="shared" si="13"/>
        <v>-7200</v>
      </c>
      <c r="I190" s="23">
        <f t="shared" si="11"/>
        <v>7.184466019417476</v>
      </c>
      <c r="K190" s="2">
        <v>515</v>
      </c>
    </row>
    <row r="191" spans="2:11" ht="12.75">
      <c r="B191" s="143">
        <v>500</v>
      </c>
      <c r="C191" s="1" t="s">
        <v>23</v>
      </c>
      <c r="D191" s="1" t="s">
        <v>11</v>
      </c>
      <c r="E191" s="1" t="s">
        <v>24</v>
      </c>
      <c r="F191" s="28" t="s">
        <v>93</v>
      </c>
      <c r="G191" s="28" t="s">
        <v>14</v>
      </c>
      <c r="H191" s="5">
        <f t="shared" si="13"/>
        <v>-7700</v>
      </c>
      <c r="I191" s="23">
        <f t="shared" si="11"/>
        <v>0.970873786407767</v>
      </c>
      <c r="K191" s="2">
        <v>515</v>
      </c>
    </row>
    <row r="192" spans="2:11" ht="12.75">
      <c r="B192" s="268">
        <v>600</v>
      </c>
      <c r="C192" s="38" t="s">
        <v>23</v>
      </c>
      <c r="D192" s="38" t="s">
        <v>11</v>
      </c>
      <c r="E192" s="38" t="s">
        <v>24</v>
      </c>
      <c r="F192" s="28" t="s">
        <v>93</v>
      </c>
      <c r="G192" s="28" t="s">
        <v>87</v>
      </c>
      <c r="H192" s="5">
        <f t="shared" si="13"/>
        <v>-8300</v>
      </c>
      <c r="I192" s="23">
        <f t="shared" si="11"/>
        <v>1.1650485436893203</v>
      </c>
      <c r="K192" s="2">
        <v>515</v>
      </c>
    </row>
    <row r="193" spans="1:11" s="47" customFormat="1" ht="12.75">
      <c r="A193" s="12"/>
      <c r="B193" s="260">
        <f>SUM(B188:B192)</f>
        <v>8300</v>
      </c>
      <c r="C193" s="12"/>
      <c r="D193" s="12"/>
      <c r="E193" s="12" t="s">
        <v>24</v>
      </c>
      <c r="F193" s="19"/>
      <c r="G193" s="19"/>
      <c r="H193" s="44">
        <v>0</v>
      </c>
      <c r="I193" s="45">
        <f t="shared" si="11"/>
        <v>16.116504854368934</v>
      </c>
      <c r="K193" s="2">
        <v>515</v>
      </c>
    </row>
    <row r="194" spans="2:11" ht="12.75">
      <c r="B194" s="143"/>
      <c r="H194" s="5">
        <f>H193-B194</f>
        <v>0</v>
      </c>
      <c r="I194" s="23">
        <f t="shared" si="11"/>
        <v>0</v>
      </c>
      <c r="K194" s="2">
        <v>515</v>
      </c>
    </row>
    <row r="195" spans="2:11" ht="12.75">
      <c r="B195" s="143"/>
      <c r="H195" s="5">
        <f>H194-B195</f>
        <v>0</v>
      </c>
      <c r="I195" s="23">
        <f t="shared" si="11"/>
        <v>0</v>
      </c>
      <c r="K195" s="2">
        <v>515</v>
      </c>
    </row>
    <row r="196" spans="2:11" ht="12.75">
      <c r="B196" s="143">
        <v>2000</v>
      </c>
      <c r="C196" s="1" t="s">
        <v>28</v>
      </c>
      <c r="D196" s="1" t="s">
        <v>11</v>
      </c>
      <c r="E196" s="1" t="s">
        <v>73</v>
      </c>
      <c r="F196" s="28" t="s">
        <v>93</v>
      </c>
      <c r="G196" s="28" t="s">
        <v>17</v>
      </c>
      <c r="H196" s="5">
        <f>H195-B196</f>
        <v>-2000</v>
      </c>
      <c r="I196" s="23">
        <f t="shared" si="11"/>
        <v>3.883495145631068</v>
      </c>
      <c r="K196" s="2">
        <v>515</v>
      </c>
    </row>
    <row r="197" spans="1:11" s="47" customFormat="1" ht="12.75">
      <c r="A197" s="12"/>
      <c r="B197" s="260">
        <v>2000</v>
      </c>
      <c r="C197" s="12" t="s">
        <v>28</v>
      </c>
      <c r="D197" s="12"/>
      <c r="E197" s="12"/>
      <c r="F197" s="19"/>
      <c r="G197" s="19"/>
      <c r="H197" s="44">
        <v>0</v>
      </c>
      <c r="I197" s="45">
        <f t="shared" si="11"/>
        <v>3.883495145631068</v>
      </c>
      <c r="K197" s="2">
        <v>515</v>
      </c>
    </row>
    <row r="198" spans="2:11" ht="12.75">
      <c r="B198" s="8"/>
      <c r="H198" s="5">
        <f aca="true" t="shared" si="14" ref="H198:H203">H197-B198</f>
        <v>0</v>
      </c>
      <c r="I198" s="23">
        <f t="shared" si="11"/>
        <v>0</v>
      </c>
      <c r="K198" s="2">
        <v>515</v>
      </c>
    </row>
    <row r="199" spans="2:11" ht="12.75">
      <c r="B199" s="8"/>
      <c r="H199" s="5">
        <f t="shared" si="14"/>
        <v>0</v>
      </c>
      <c r="I199" s="23">
        <f t="shared" si="11"/>
        <v>0</v>
      </c>
      <c r="K199" s="2">
        <v>515</v>
      </c>
    </row>
    <row r="200" spans="2:11" ht="12.75">
      <c r="B200" s="8"/>
      <c r="H200" s="5">
        <f t="shared" si="14"/>
        <v>0</v>
      </c>
      <c r="I200" s="23">
        <f t="shared" si="11"/>
        <v>0</v>
      </c>
      <c r="K200" s="2">
        <v>515</v>
      </c>
    </row>
    <row r="201" spans="2:11" ht="12.75">
      <c r="B201" s="8"/>
      <c r="H201" s="5">
        <f t="shared" si="14"/>
        <v>0</v>
      </c>
      <c r="I201" s="23">
        <f t="shared" si="11"/>
        <v>0</v>
      </c>
      <c r="K201" s="2">
        <v>515</v>
      </c>
    </row>
    <row r="202" spans="2:11" ht="12.75">
      <c r="B202" s="8"/>
      <c r="H202" s="5">
        <f t="shared" si="14"/>
        <v>0</v>
      </c>
      <c r="I202" s="23">
        <f t="shared" si="11"/>
        <v>0</v>
      </c>
      <c r="K202" s="2">
        <v>515</v>
      </c>
    </row>
    <row r="203" spans="1:11" s="47" customFormat="1" ht="12.75">
      <c r="A203" s="12"/>
      <c r="B203" s="108">
        <f>+B234+B241+B259+B270+B286+B291+B295+B299</f>
        <v>232050</v>
      </c>
      <c r="C203" s="49" t="s">
        <v>31</v>
      </c>
      <c r="D203" s="48" t="s">
        <v>147</v>
      </c>
      <c r="E203" s="49" t="s">
        <v>92</v>
      </c>
      <c r="F203" s="19"/>
      <c r="G203" s="19"/>
      <c r="H203" s="44">
        <f t="shared" si="14"/>
        <v>-232050</v>
      </c>
      <c r="I203" s="45">
        <f t="shared" si="11"/>
        <v>450.58252427184465</v>
      </c>
      <c r="K203" s="2">
        <v>515</v>
      </c>
    </row>
    <row r="204" spans="2:11" ht="12.75">
      <c r="B204" s="8"/>
      <c r="H204" s="5">
        <v>0</v>
      </c>
      <c r="I204" s="23">
        <f t="shared" si="11"/>
        <v>0</v>
      </c>
      <c r="K204" s="2">
        <v>515</v>
      </c>
    </row>
    <row r="205" spans="2:11" ht="12.75">
      <c r="B205" s="8"/>
      <c r="H205" s="5">
        <f aca="true" t="shared" si="15" ref="H205:H233">H204-B205</f>
        <v>0</v>
      </c>
      <c r="I205" s="23">
        <f t="shared" si="11"/>
        <v>0</v>
      </c>
      <c r="K205" s="2">
        <v>515</v>
      </c>
    </row>
    <row r="206" spans="2:11" ht="12.75">
      <c r="B206" s="8"/>
      <c r="H206" s="5">
        <f t="shared" si="15"/>
        <v>0</v>
      </c>
      <c r="I206" s="23">
        <f t="shared" si="11"/>
        <v>0</v>
      </c>
      <c r="K206" s="2">
        <v>515</v>
      </c>
    </row>
    <row r="207" spans="2:11" ht="12.75">
      <c r="B207" s="8">
        <v>2500</v>
      </c>
      <c r="C207" s="34" t="s">
        <v>0</v>
      </c>
      <c r="D207" s="1" t="s">
        <v>11</v>
      </c>
      <c r="E207" s="1" t="s">
        <v>12</v>
      </c>
      <c r="F207" s="41" t="s">
        <v>96</v>
      </c>
      <c r="G207" s="28" t="s">
        <v>87</v>
      </c>
      <c r="H207" s="5">
        <f t="shared" si="15"/>
        <v>-2500</v>
      </c>
      <c r="I207" s="23">
        <f t="shared" si="11"/>
        <v>4.854368932038835</v>
      </c>
      <c r="K207" s="2">
        <v>515</v>
      </c>
    </row>
    <row r="208" spans="2:11" ht="12.75">
      <c r="B208" s="8">
        <v>5000</v>
      </c>
      <c r="C208" s="34" t="s">
        <v>0</v>
      </c>
      <c r="D208" s="1" t="s">
        <v>11</v>
      </c>
      <c r="E208" s="1" t="s">
        <v>12</v>
      </c>
      <c r="F208" s="50" t="s">
        <v>97</v>
      </c>
      <c r="G208" s="28" t="s">
        <v>98</v>
      </c>
      <c r="H208" s="5">
        <f t="shared" si="15"/>
        <v>-7500</v>
      </c>
      <c r="I208" s="23">
        <f t="shared" si="11"/>
        <v>9.70873786407767</v>
      </c>
      <c r="K208" s="2">
        <v>515</v>
      </c>
    </row>
    <row r="209" spans="2:11" ht="12.75">
      <c r="B209" s="8">
        <v>3000</v>
      </c>
      <c r="C209" s="34" t="s">
        <v>0</v>
      </c>
      <c r="D209" s="1" t="s">
        <v>11</v>
      </c>
      <c r="E209" s="1" t="s">
        <v>61</v>
      </c>
      <c r="F209" s="41" t="s">
        <v>99</v>
      </c>
      <c r="G209" s="28" t="s">
        <v>100</v>
      </c>
      <c r="H209" s="5">
        <f t="shared" si="15"/>
        <v>-10500</v>
      </c>
      <c r="I209" s="23">
        <f aca="true" t="shared" si="16" ref="I209:I272">+B209/K209</f>
        <v>5.825242718446602</v>
      </c>
      <c r="K209" s="2">
        <v>515</v>
      </c>
    </row>
    <row r="210" spans="2:11" ht="12.75">
      <c r="B210" s="8">
        <v>8000</v>
      </c>
      <c r="C210" s="34" t="s">
        <v>0</v>
      </c>
      <c r="D210" s="1" t="s">
        <v>11</v>
      </c>
      <c r="E210" s="1" t="s">
        <v>64</v>
      </c>
      <c r="F210" s="41" t="s">
        <v>101</v>
      </c>
      <c r="G210" s="28" t="s">
        <v>100</v>
      </c>
      <c r="H210" s="5">
        <f t="shared" si="15"/>
        <v>-18500</v>
      </c>
      <c r="I210" s="23">
        <f t="shared" si="16"/>
        <v>15.533980582524272</v>
      </c>
      <c r="K210" s="2">
        <v>515</v>
      </c>
    </row>
    <row r="211" spans="2:11" ht="12.75">
      <c r="B211" s="8">
        <v>5000</v>
      </c>
      <c r="C211" s="34" t="s">
        <v>0</v>
      </c>
      <c r="D211" s="1" t="s">
        <v>11</v>
      </c>
      <c r="E211" s="1" t="s">
        <v>12</v>
      </c>
      <c r="F211" s="28" t="s">
        <v>102</v>
      </c>
      <c r="G211" s="28" t="s">
        <v>100</v>
      </c>
      <c r="H211" s="5">
        <f t="shared" si="15"/>
        <v>-23500</v>
      </c>
      <c r="I211" s="23">
        <f t="shared" si="16"/>
        <v>9.70873786407767</v>
      </c>
      <c r="K211" s="2">
        <v>515</v>
      </c>
    </row>
    <row r="212" spans="2:11" ht="12.75">
      <c r="B212" s="8">
        <v>9000</v>
      </c>
      <c r="C212" s="34" t="s">
        <v>0</v>
      </c>
      <c r="D212" s="1" t="s">
        <v>11</v>
      </c>
      <c r="E212" s="1" t="s">
        <v>64</v>
      </c>
      <c r="F212" s="50" t="s">
        <v>103</v>
      </c>
      <c r="G212" s="28" t="s">
        <v>104</v>
      </c>
      <c r="H212" s="5">
        <f t="shared" si="15"/>
        <v>-32500</v>
      </c>
      <c r="I212" s="23">
        <f t="shared" si="16"/>
        <v>17.475728155339805</v>
      </c>
      <c r="K212" s="2">
        <v>515</v>
      </c>
    </row>
    <row r="213" spans="2:11" ht="12.75">
      <c r="B213" s="8">
        <v>5000</v>
      </c>
      <c r="C213" s="34" t="s">
        <v>0</v>
      </c>
      <c r="D213" s="1" t="s">
        <v>11</v>
      </c>
      <c r="E213" s="1" t="s">
        <v>64</v>
      </c>
      <c r="F213" s="41" t="s">
        <v>105</v>
      </c>
      <c r="G213" s="28" t="s">
        <v>106</v>
      </c>
      <c r="H213" s="5">
        <f t="shared" si="15"/>
        <v>-37500</v>
      </c>
      <c r="I213" s="23">
        <f t="shared" si="16"/>
        <v>9.70873786407767</v>
      </c>
      <c r="K213" s="2">
        <v>515</v>
      </c>
    </row>
    <row r="214" spans="2:11" ht="12.75">
      <c r="B214" s="8">
        <v>8000</v>
      </c>
      <c r="C214" s="34" t="s">
        <v>0</v>
      </c>
      <c r="D214" s="1" t="s">
        <v>11</v>
      </c>
      <c r="E214" s="1" t="s">
        <v>61</v>
      </c>
      <c r="F214" s="41" t="s">
        <v>107</v>
      </c>
      <c r="G214" s="28" t="s">
        <v>106</v>
      </c>
      <c r="H214" s="5">
        <f t="shared" si="15"/>
        <v>-45500</v>
      </c>
      <c r="I214" s="23">
        <f t="shared" si="16"/>
        <v>15.533980582524272</v>
      </c>
      <c r="K214" s="2">
        <v>515</v>
      </c>
    </row>
    <row r="215" spans="2:11" ht="12.75">
      <c r="B215" s="8">
        <v>3000</v>
      </c>
      <c r="C215" s="34" t="s">
        <v>0</v>
      </c>
      <c r="D215" s="1" t="s">
        <v>11</v>
      </c>
      <c r="E215" s="1" t="s">
        <v>61</v>
      </c>
      <c r="F215" s="41" t="s">
        <v>108</v>
      </c>
      <c r="G215" s="28" t="s">
        <v>109</v>
      </c>
      <c r="H215" s="5">
        <f t="shared" si="15"/>
        <v>-48500</v>
      </c>
      <c r="I215" s="23">
        <f t="shared" si="16"/>
        <v>5.825242718446602</v>
      </c>
      <c r="K215" s="2">
        <v>515</v>
      </c>
    </row>
    <row r="216" spans="2:11" ht="12.75">
      <c r="B216" s="8">
        <v>5000</v>
      </c>
      <c r="C216" s="34" t="s">
        <v>0</v>
      </c>
      <c r="D216" s="1" t="s">
        <v>11</v>
      </c>
      <c r="E216" s="1" t="s">
        <v>12</v>
      </c>
      <c r="F216" s="41" t="s">
        <v>110</v>
      </c>
      <c r="G216" s="28" t="s">
        <v>109</v>
      </c>
      <c r="H216" s="5">
        <f t="shared" si="15"/>
        <v>-53500</v>
      </c>
      <c r="I216" s="23">
        <f t="shared" si="16"/>
        <v>9.70873786407767</v>
      </c>
      <c r="K216" s="2">
        <v>515</v>
      </c>
    </row>
    <row r="217" spans="2:11" ht="12.75">
      <c r="B217" s="8">
        <v>2000</v>
      </c>
      <c r="C217" s="34" t="s">
        <v>0</v>
      </c>
      <c r="D217" s="1" t="s">
        <v>11</v>
      </c>
      <c r="E217" s="1" t="s">
        <v>61</v>
      </c>
      <c r="F217" s="41" t="s">
        <v>111</v>
      </c>
      <c r="G217" s="28" t="s">
        <v>112</v>
      </c>
      <c r="H217" s="5">
        <f t="shared" si="15"/>
        <v>-55500</v>
      </c>
      <c r="I217" s="23">
        <f t="shared" si="16"/>
        <v>3.883495145631068</v>
      </c>
      <c r="K217" s="2">
        <v>515</v>
      </c>
    </row>
    <row r="218" spans="2:11" ht="12.75">
      <c r="B218" s="8">
        <v>2000</v>
      </c>
      <c r="C218" s="34" t="s">
        <v>0</v>
      </c>
      <c r="D218" s="1" t="s">
        <v>11</v>
      </c>
      <c r="E218" s="1" t="s">
        <v>12</v>
      </c>
      <c r="F218" s="52" t="s">
        <v>113</v>
      </c>
      <c r="G218" s="28" t="s">
        <v>112</v>
      </c>
      <c r="H218" s="5">
        <f t="shared" si="15"/>
        <v>-57500</v>
      </c>
      <c r="I218" s="23">
        <f t="shared" si="16"/>
        <v>3.883495145631068</v>
      </c>
      <c r="K218" s="2">
        <v>515</v>
      </c>
    </row>
    <row r="219" spans="2:11" ht="12.75">
      <c r="B219" s="8">
        <v>3000</v>
      </c>
      <c r="C219" s="34" t="s">
        <v>0</v>
      </c>
      <c r="D219" s="1" t="s">
        <v>11</v>
      </c>
      <c r="E219" s="1" t="s">
        <v>64</v>
      </c>
      <c r="F219" s="41" t="s">
        <v>114</v>
      </c>
      <c r="G219" s="28" t="s">
        <v>115</v>
      </c>
      <c r="H219" s="5">
        <f t="shared" si="15"/>
        <v>-60500</v>
      </c>
      <c r="I219" s="23">
        <f t="shared" si="16"/>
        <v>5.825242718446602</v>
      </c>
      <c r="K219" s="2">
        <v>515</v>
      </c>
    </row>
    <row r="220" spans="2:11" ht="12.75">
      <c r="B220" s="8">
        <v>3000</v>
      </c>
      <c r="C220" s="34" t="s">
        <v>0</v>
      </c>
      <c r="D220" s="1" t="s">
        <v>11</v>
      </c>
      <c r="E220" s="1" t="s">
        <v>61</v>
      </c>
      <c r="F220" s="41" t="s">
        <v>116</v>
      </c>
      <c r="G220" s="28" t="s">
        <v>115</v>
      </c>
      <c r="H220" s="5">
        <f t="shared" si="15"/>
        <v>-63500</v>
      </c>
      <c r="I220" s="23">
        <f t="shared" si="16"/>
        <v>5.825242718446602</v>
      </c>
      <c r="K220" s="2">
        <v>515</v>
      </c>
    </row>
    <row r="221" spans="2:11" ht="12.75">
      <c r="B221" s="8">
        <v>5000</v>
      </c>
      <c r="C221" s="34" t="s">
        <v>0</v>
      </c>
      <c r="D221" s="1" t="s">
        <v>11</v>
      </c>
      <c r="E221" s="1" t="s">
        <v>12</v>
      </c>
      <c r="F221" s="50" t="s">
        <v>117</v>
      </c>
      <c r="G221" s="28" t="s">
        <v>115</v>
      </c>
      <c r="H221" s="5">
        <f t="shared" si="15"/>
        <v>-68500</v>
      </c>
      <c r="I221" s="23">
        <f t="shared" si="16"/>
        <v>9.70873786407767</v>
      </c>
      <c r="K221" s="2">
        <v>515</v>
      </c>
    </row>
    <row r="222" spans="2:11" ht="12.75">
      <c r="B222" s="8">
        <v>5000</v>
      </c>
      <c r="C222" s="34" t="s">
        <v>0</v>
      </c>
      <c r="D222" s="1" t="s">
        <v>11</v>
      </c>
      <c r="E222" s="1" t="s">
        <v>12</v>
      </c>
      <c r="F222" s="41" t="s">
        <v>118</v>
      </c>
      <c r="G222" s="28" t="s">
        <v>119</v>
      </c>
      <c r="H222" s="5">
        <f t="shared" si="15"/>
        <v>-73500</v>
      </c>
      <c r="I222" s="23">
        <f t="shared" si="16"/>
        <v>9.70873786407767</v>
      </c>
      <c r="K222" s="2">
        <v>515</v>
      </c>
    </row>
    <row r="223" spans="2:11" ht="12.75">
      <c r="B223" s="8">
        <v>2650</v>
      </c>
      <c r="C223" s="1" t="s">
        <v>0</v>
      </c>
      <c r="D223" s="13" t="s">
        <v>11</v>
      </c>
      <c r="E223" s="1" t="s">
        <v>15</v>
      </c>
      <c r="F223" s="28" t="s">
        <v>120</v>
      </c>
      <c r="G223" s="28" t="s">
        <v>104</v>
      </c>
      <c r="H223" s="5">
        <f t="shared" si="15"/>
        <v>-76150</v>
      </c>
      <c r="I223" s="23">
        <f t="shared" si="16"/>
        <v>5.145631067961165</v>
      </c>
      <c r="K223" s="2">
        <v>515</v>
      </c>
    </row>
    <row r="224" spans="2:11" ht="12.75">
      <c r="B224" s="8">
        <v>5000</v>
      </c>
      <c r="C224" s="1" t="s">
        <v>0</v>
      </c>
      <c r="D224" s="13" t="s">
        <v>11</v>
      </c>
      <c r="E224" s="1" t="s">
        <v>15</v>
      </c>
      <c r="F224" s="28" t="s">
        <v>121</v>
      </c>
      <c r="G224" s="28" t="s">
        <v>104</v>
      </c>
      <c r="H224" s="5">
        <f t="shared" si="15"/>
        <v>-81150</v>
      </c>
      <c r="I224" s="23">
        <f t="shared" si="16"/>
        <v>9.70873786407767</v>
      </c>
      <c r="K224" s="2">
        <v>515</v>
      </c>
    </row>
    <row r="225" spans="2:11" ht="12.75">
      <c r="B225" s="8">
        <v>1500</v>
      </c>
      <c r="C225" s="1" t="s">
        <v>0</v>
      </c>
      <c r="D225" s="13" t="s">
        <v>11</v>
      </c>
      <c r="E225" s="1" t="s">
        <v>15</v>
      </c>
      <c r="F225" s="28" t="s">
        <v>120</v>
      </c>
      <c r="G225" s="28" t="s">
        <v>106</v>
      </c>
      <c r="H225" s="5">
        <f t="shared" si="15"/>
        <v>-82650</v>
      </c>
      <c r="I225" s="23">
        <f t="shared" si="16"/>
        <v>2.912621359223301</v>
      </c>
      <c r="K225" s="2">
        <v>515</v>
      </c>
    </row>
    <row r="226" spans="2:11" ht="12.75">
      <c r="B226" s="8">
        <v>5000</v>
      </c>
      <c r="C226" s="1" t="s">
        <v>0</v>
      </c>
      <c r="D226" s="13" t="s">
        <v>11</v>
      </c>
      <c r="E226" s="1" t="s">
        <v>15</v>
      </c>
      <c r="F226" s="28" t="s">
        <v>122</v>
      </c>
      <c r="G226" s="28" t="s">
        <v>115</v>
      </c>
      <c r="H226" s="5">
        <f t="shared" si="15"/>
        <v>-87650</v>
      </c>
      <c r="I226" s="23">
        <f t="shared" si="16"/>
        <v>9.70873786407767</v>
      </c>
      <c r="K226" s="2">
        <v>515</v>
      </c>
    </row>
    <row r="227" spans="2:11" ht="12.75">
      <c r="B227" s="8">
        <v>2000</v>
      </c>
      <c r="C227" s="1" t="s">
        <v>0</v>
      </c>
      <c r="D227" s="1" t="s">
        <v>11</v>
      </c>
      <c r="E227" s="1" t="s">
        <v>15</v>
      </c>
      <c r="F227" s="28" t="s">
        <v>123</v>
      </c>
      <c r="G227" s="28" t="s">
        <v>100</v>
      </c>
      <c r="H227" s="5">
        <f t="shared" si="15"/>
        <v>-89650</v>
      </c>
      <c r="I227" s="23">
        <f t="shared" si="16"/>
        <v>3.883495145631068</v>
      </c>
      <c r="K227" s="2">
        <v>515</v>
      </c>
    </row>
    <row r="228" spans="2:11" ht="12.75">
      <c r="B228" s="8">
        <v>1000</v>
      </c>
      <c r="C228" s="1" t="s">
        <v>0</v>
      </c>
      <c r="D228" s="1" t="s">
        <v>11</v>
      </c>
      <c r="E228" s="1" t="s">
        <v>15</v>
      </c>
      <c r="F228" s="28" t="s">
        <v>124</v>
      </c>
      <c r="G228" s="28" t="s">
        <v>104</v>
      </c>
      <c r="H228" s="5">
        <f t="shared" si="15"/>
        <v>-90650</v>
      </c>
      <c r="I228" s="23">
        <f t="shared" si="16"/>
        <v>1.941747572815534</v>
      </c>
      <c r="K228" s="2">
        <v>515</v>
      </c>
    </row>
    <row r="229" spans="2:11" ht="12.75">
      <c r="B229" s="8">
        <v>600</v>
      </c>
      <c r="C229" s="1" t="s">
        <v>0</v>
      </c>
      <c r="D229" s="1" t="s">
        <v>11</v>
      </c>
      <c r="E229" s="1" t="s">
        <v>15</v>
      </c>
      <c r="F229" s="28" t="s">
        <v>125</v>
      </c>
      <c r="G229" s="28" t="s">
        <v>109</v>
      </c>
      <c r="H229" s="5">
        <f t="shared" si="15"/>
        <v>-91250</v>
      </c>
      <c r="I229" s="23">
        <f t="shared" si="16"/>
        <v>1.1650485436893203</v>
      </c>
      <c r="K229" s="2">
        <v>515</v>
      </c>
    </row>
    <row r="230" spans="2:11" ht="12.75">
      <c r="B230" s="8">
        <v>2000</v>
      </c>
      <c r="C230" s="1" t="s">
        <v>0</v>
      </c>
      <c r="D230" s="1" t="s">
        <v>11</v>
      </c>
      <c r="E230" s="1" t="s">
        <v>15</v>
      </c>
      <c r="F230" s="28" t="s">
        <v>126</v>
      </c>
      <c r="G230" s="28" t="s">
        <v>112</v>
      </c>
      <c r="H230" s="5">
        <f t="shared" si="15"/>
        <v>-93250</v>
      </c>
      <c r="I230" s="23">
        <f t="shared" si="16"/>
        <v>3.883495145631068</v>
      </c>
      <c r="K230" s="2">
        <v>515</v>
      </c>
    </row>
    <row r="231" spans="2:11" ht="12.75">
      <c r="B231" s="8">
        <v>900</v>
      </c>
      <c r="C231" s="1" t="s">
        <v>0</v>
      </c>
      <c r="D231" s="1" t="s">
        <v>11</v>
      </c>
      <c r="E231" s="1" t="s">
        <v>15</v>
      </c>
      <c r="F231" s="28" t="s">
        <v>125</v>
      </c>
      <c r="G231" s="28" t="s">
        <v>112</v>
      </c>
      <c r="H231" s="5">
        <f t="shared" si="15"/>
        <v>-94150</v>
      </c>
      <c r="I231" s="23">
        <f t="shared" si="16"/>
        <v>1.7475728155339805</v>
      </c>
      <c r="K231" s="2">
        <v>515</v>
      </c>
    </row>
    <row r="232" spans="2:11" ht="12.75">
      <c r="B232" s="8">
        <v>1200</v>
      </c>
      <c r="C232" s="1" t="s">
        <v>0</v>
      </c>
      <c r="D232" s="1" t="s">
        <v>11</v>
      </c>
      <c r="E232" s="1" t="s">
        <v>15</v>
      </c>
      <c r="F232" s="28" t="s">
        <v>125</v>
      </c>
      <c r="G232" s="28" t="s">
        <v>115</v>
      </c>
      <c r="H232" s="5">
        <f t="shared" si="15"/>
        <v>-95350</v>
      </c>
      <c r="I232" s="23">
        <f t="shared" si="16"/>
        <v>2.3300970873786406</v>
      </c>
      <c r="K232" s="2">
        <v>515</v>
      </c>
    </row>
    <row r="233" spans="2:11" ht="12.75">
      <c r="B233" s="8">
        <v>1600</v>
      </c>
      <c r="C233" s="1" t="s">
        <v>0</v>
      </c>
      <c r="D233" s="1" t="s">
        <v>11</v>
      </c>
      <c r="E233" s="1" t="s">
        <v>15</v>
      </c>
      <c r="F233" s="28" t="s">
        <v>125</v>
      </c>
      <c r="G233" s="28" t="s">
        <v>115</v>
      </c>
      <c r="H233" s="5">
        <f t="shared" si="15"/>
        <v>-96950</v>
      </c>
      <c r="I233" s="23">
        <f t="shared" si="16"/>
        <v>3.1067961165048543</v>
      </c>
      <c r="K233" s="2">
        <v>515</v>
      </c>
    </row>
    <row r="234" spans="1:11" s="47" customFormat="1" ht="12.75">
      <c r="A234" s="12"/>
      <c r="B234" s="108">
        <f>SUM(B207:B233)</f>
        <v>96950</v>
      </c>
      <c r="C234" s="12" t="s">
        <v>0</v>
      </c>
      <c r="D234" s="12"/>
      <c r="E234" s="12"/>
      <c r="F234" s="19"/>
      <c r="G234" s="19"/>
      <c r="H234" s="44">
        <v>0</v>
      </c>
      <c r="I234" s="45">
        <f t="shared" si="16"/>
        <v>188.25242718446603</v>
      </c>
      <c r="K234" s="2">
        <v>515</v>
      </c>
    </row>
    <row r="235" spans="2:11" ht="12.75">
      <c r="B235" s="8"/>
      <c r="H235" s="5">
        <f aca="true" t="shared" si="17" ref="H235:H240">H234-B235</f>
        <v>0</v>
      </c>
      <c r="I235" s="23">
        <f t="shared" si="16"/>
        <v>0</v>
      </c>
      <c r="K235" s="2">
        <v>515</v>
      </c>
    </row>
    <row r="236" spans="2:11" ht="12.75">
      <c r="B236" s="242"/>
      <c r="H236" s="5">
        <f t="shared" si="17"/>
        <v>0</v>
      </c>
      <c r="I236" s="23">
        <f t="shared" si="16"/>
        <v>0</v>
      </c>
      <c r="K236" s="2">
        <v>515</v>
      </c>
    </row>
    <row r="237" spans="2:11" ht="12.75">
      <c r="B237" s="8">
        <v>2500</v>
      </c>
      <c r="C237" s="1" t="s">
        <v>88</v>
      </c>
      <c r="D237" s="13" t="s">
        <v>11</v>
      </c>
      <c r="E237" s="1" t="s">
        <v>21</v>
      </c>
      <c r="F237" s="28" t="s">
        <v>127</v>
      </c>
      <c r="G237" s="28" t="s">
        <v>98</v>
      </c>
      <c r="H237" s="5">
        <f t="shared" si="17"/>
        <v>-2500</v>
      </c>
      <c r="I237" s="23">
        <f t="shared" si="16"/>
        <v>4.854368932038835</v>
      </c>
      <c r="K237" s="2">
        <v>515</v>
      </c>
    </row>
    <row r="238" spans="2:11" ht="12.75">
      <c r="B238" s="8">
        <v>2500</v>
      </c>
      <c r="C238" s="1" t="s">
        <v>128</v>
      </c>
      <c r="D238" s="13" t="s">
        <v>11</v>
      </c>
      <c r="E238" s="1" t="s">
        <v>21</v>
      </c>
      <c r="F238" s="28" t="s">
        <v>129</v>
      </c>
      <c r="G238" s="28" t="s">
        <v>119</v>
      </c>
      <c r="H238" s="5">
        <f t="shared" si="17"/>
        <v>-5000</v>
      </c>
      <c r="I238" s="23">
        <f t="shared" si="16"/>
        <v>4.854368932038835</v>
      </c>
      <c r="K238" s="2">
        <v>515</v>
      </c>
    </row>
    <row r="239" spans="2:11" ht="12.75">
      <c r="B239" s="8">
        <v>5000</v>
      </c>
      <c r="C239" s="1" t="s">
        <v>130</v>
      </c>
      <c r="D239" s="1" t="s">
        <v>11</v>
      </c>
      <c r="E239" s="1" t="s">
        <v>73</v>
      </c>
      <c r="F239" s="28" t="s">
        <v>131</v>
      </c>
      <c r="G239" s="28" t="s">
        <v>100</v>
      </c>
      <c r="H239" s="5">
        <f t="shared" si="17"/>
        <v>-10000</v>
      </c>
      <c r="I239" s="23">
        <f t="shared" si="16"/>
        <v>9.70873786407767</v>
      </c>
      <c r="K239" s="2">
        <v>515</v>
      </c>
    </row>
    <row r="240" spans="2:11" ht="12.75">
      <c r="B240" s="8">
        <v>3800</v>
      </c>
      <c r="C240" s="1" t="s">
        <v>132</v>
      </c>
      <c r="D240" s="1" t="s">
        <v>11</v>
      </c>
      <c r="E240" s="1" t="s">
        <v>73</v>
      </c>
      <c r="F240" s="28" t="s">
        <v>133</v>
      </c>
      <c r="G240" s="28" t="s">
        <v>115</v>
      </c>
      <c r="H240" s="5">
        <f t="shared" si="17"/>
        <v>-13800</v>
      </c>
      <c r="I240" s="23">
        <f t="shared" si="16"/>
        <v>7.378640776699029</v>
      </c>
      <c r="K240" s="2">
        <v>515</v>
      </c>
    </row>
    <row r="241" spans="1:11" s="47" customFormat="1" ht="12.75">
      <c r="A241" s="12"/>
      <c r="B241" s="108">
        <f>SUM(B237:B240)</f>
        <v>13800</v>
      </c>
      <c r="C241" s="12" t="s">
        <v>27</v>
      </c>
      <c r="D241" s="12"/>
      <c r="E241" s="12"/>
      <c r="F241" s="19"/>
      <c r="G241" s="19"/>
      <c r="H241" s="44">
        <v>0</v>
      </c>
      <c r="I241" s="45">
        <f t="shared" si="16"/>
        <v>26.796116504854368</v>
      </c>
      <c r="K241" s="2">
        <v>515</v>
      </c>
    </row>
    <row r="242" spans="2:11" ht="12.75">
      <c r="B242" s="8"/>
      <c r="H242" s="5">
        <f aca="true" t="shared" si="18" ref="H242:H258">H241-B242</f>
        <v>0</v>
      </c>
      <c r="I242" s="23">
        <f t="shared" si="16"/>
        <v>0</v>
      </c>
      <c r="K242" s="2">
        <v>515</v>
      </c>
    </row>
    <row r="243" spans="2:11" ht="12.75">
      <c r="B243" s="8"/>
      <c r="H243" s="5">
        <f t="shared" si="18"/>
        <v>0</v>
      </c>
      <c r="I243" s="23">
        <f t="shared" si="16"/>
        <v>0</v>
      </c>
      <c r="K243" s="2">
        <v>515</v>
      </c>
    </row>
    <row r="244" spans="2:11" ht="12.75">
      <c r="B244" s="8">
        <v>1600</v>
      </c>
      <c r="C244" s="1" t="s">
        <v>23</v>
      </c>
      <c r="D244" s="13" t="s">
        <v>11</v>
      </c>
      <c r="E244" s="1" t="s">
        <v>24</v>
      </c>
      <c r="F244" s="28" t="s">
        <v>120</v>
      </c>
      <c r="G244" s="28" t="s">
        <v>87</v>
      </c>
      <c r="H244" s="5">
        <f t="shared" si="18"/>
        <v>-1600</v>
      </c>
      <c r="I244" s="23">
        <f t="shared" si="16"/>
        <v>3.1067961165048543</v>
      </c>
      <c r="K244" s="2">
        <v>515</v>
      </c>
    </row>
    <row r="245" spans="2:11" ht="12.75">
      <c r="B245" s="8">
        <v>1650</v>
      </c>
      <c r="C245" s="1" t="s">
        <v>23</v>
      </c>
      <c r="D245" s="13" t="s">
        <v>11</v>
      </c>
      <c r="E245" s="1" t="s">
        <v>24</v>
      </c>
      <c r="F245" s="28" t="s">
        <v>120</v>
      </c>
      <c r="G245" s="28" t="s">
        <v>98</v>
      </c>
      <c r="H245" s="5">
        <f t="shared" si="18"/>
        <v>-3250</v>
      </c>
      <c r="I245" s="23">
        <f t="shared" si="16"/>
        <v>3.203883495145631</v>
      </c>
      <c r="K245" s="2">
        <v>515</v>
      </c>
    </row>
    <row r="246" spans="2:11" ht="12.75">
      <c r="B246" s="8">
        <v>2500</v>
      </c>
      <c r="C246" s="1" t="s">
        <v>23</v>
      </c>
      <c r="D246" s="13" t="s">
        <v>11</v>
      </c>
      <c r="E246" s="1" t="s">
        <v>24</v>
      </c>
      <c r="F246" s="28" t="s">
        <v>120</v>
      </c>
      <c r="G246" s="28" t="s">
        <v>100</v>
      </c>
      <c r="H246" s="5">
        <f t="shared" si="18"/>
        <v>-5750</v>
      </c>
      <c r="I246" s="23">
        <f t="shared" si="16"/>
        <v>4.854368932038835</v>
      </c>
      <c r="K246" s="2">
        <v>515</v>
      </c>
    </row>
    <row r="247" spans="2:11" ht="12.75">
      <c r="B247" s="8">
        <v>4600</v>
      </c>
      <c r="C247" s="1" t="s">
        <v>23</v>
      </c>
      <c r="D247" s="13" t="s">
        <v>11</v>
      </c>
      <c r="E247" s="1" t="s">
        <v>24</v>
      </c>
      <c r="F247" s="28" t="s">
        <v>120</v>
      </c>
      <c r="G247" s="28" t="s">
        <v>104</v>
      </c>
      <c r="H247" s="5">
        <f t="shared" si="18"/>
        <v>-10350</v>
      </c>
      <c r="I247" s="23">
        <f t="shared" si="16"/>
        <v>8.932038834951456</v>
      </c>
      <c r="K247" s="2">
        <v>515</v>
      </c>
    </row>
    <row r="248" spans="2:11" ht="12.75">
      <c r="B248" s="8">
        <v>4000</v>
      </c>
      <c r="C248" s="1" t="s">
        <v>23</v>
      </c>
      <c r="D248" s="13" t="s">
        <v>11</v>
      </c>
      <c r="E248" s="1" t="s">
        <v>24</v>
      </c>
      <c r="F248" s="28" t="s">
        <v>120</v>
      </c>
      <c r="G248" s="28" t="s">
        <v>106</v>
      </c>
      <c r="H248" s="5">
        <f t="shared" si="18"/>
        <v>-14350</v>
      </c>
      <c r="I248" s="23">
        <f t="shared" si="16"/>
        <v>7.766990291262136</v>
      </c>
      <c r="K248" s="2">
        <v>515</v>
      </c>
    </row>
    <row r="249" spans="2:11" ht="12.75">
      <c r="B249" s="8">
        <v>2400</v>
      </c>
      <c r="C249" s="1" t="s">
        <v>23</v>
      </c>
      <c r="D249" s="13" t="s">
        <v>11</v>
      </c>
      <c r="E249" s="1" t="s">
        <v>24</v>
      </c>
      <c r="F249" s="28" t="s">
        <v>120</v>
      </c>
      <c r="G249" s="28" t="s">
        <v>109</v>
      </c>
      <c r="H249" s="5">
        <f t="shared" si="18"/>
        <v>-16750</v>
      </c>
      <c r="I249" s="23">
        <f t="shared" si="16"/>
        <v>4.660194174757281</v>
      </c>
      <c r="K249" s="2">
        <v>515</v>
      </c>
    </row>
    <row r="250" spans="2:11" ht="12.75">
      <c r="B250" s="8">
        <v>2350</v>
      </c>
      <c r="C250" s="1" t="s">
        <v>23</v>
      </c>
      <c r="D250" s="13" t="s">
        <v>11</v>
      </c>
      <c r="E250" s="1" t="s">
        <v>24</v>
      </c>
      <c r="F250" s="28" t="s">
        <v>120</v>
      </c>
      <c r="G250" s="28" t="s">
        <v>112</v>
      </c>
      <c r="H250" s="5">
        <f t="shared" si="18"/>
        <v>-19100</v>
      </c>
      <c r="I250" s="23">
        <f t="shared" si="16"/>
        <v>4.563106796116505</v>
      </c>
      <c r="K250" s="2">
        <v>515</v>
      </c>
    </row>
    <row r="251" spans="2:11" ht="12.75">
      <c r="B251" s="8">
        <v>1900</v>
      </c>
      <c r="C251" s="1" t="s">
        <v>23</v>
      </c>
      <c r="D251" s="13" t="s">
        <v>11</v>
      </c>
      <c r="E251" s="1" t="s">
        <v>24</v>
      </c>
      <c r="F251" s="28" t="s">
        <v>120</v>
      </c>
      <c r="G251" s="28" t="s">
        <v>115</v>
      </c>
      <c r="H251" s="5">
        <f t="shared" si="18"/>
        <v>-21000</v>
      </c>
      <c r="I251" s="23">
        <f t="shared" si="16"/>
        <v>3.6893203883495147</v>
      </c>
      <c r="K251" s="2">
        <v>515</v>
      </c>
    </row>
    <row r="252" spans="2:11" ht="12.75">
      <c r="B252" s="8">
        <v>800</v>
      </c>
      <c r="C252" s="1" t="s">
        <v>23</v>
      </c>
      <c r="D252" s="13" t="s">
        <v>11</v>
      </c>
      <c r="E252" s="1" t="s">
        <v>24</v>
      </c>
      <c r="F252" s="28" t="s">
        <v>120</v>
      </c>
      <c r="G252" s="28" t="s">
        <v>119</v>
      </c>
      <c r="H252" s="5">
        <f t="shared" si="18"/>
        <v>-21800</v>
      </c>
      <c r="I252" s="23">
        <f t="shared" si="16"/>
        <v>1.5533980582524272</v>
      </c>
      <c r="K252" s="2">
        <v>515</v>
      </c>
    </row>
    <row r="253" spans="2:11" ht="12.75">
      <c r="B253" s="8">
        <v>700</v>
      </c>
      <c r="C253" s="1" t="s">
        <v>23</v>
      </c>
      <c r="D253" s="1" t="s">
        <v>11</v>
      </c>
      <c r="E253" s="1" t="s">
        <v>24</v>
      </c>
      <c r="F253" s="28" t="s">
        <v>125</v>
      </c>
      <c r="G253" s="28" t="s">
        <v>104</v>
      </c>
      <c r="H253" s="5">
        <f t="shared" si="18"/>
        <v>-22500</v>
      </c>
      <c r="I253" s="23">
        <f t="shared" si="16"/>
        <v>1.3592233009708738</v>
      </c>
      <c r="K253" s="2">
        <v>515</v>
      </c>
    </row>
    <row r="254" spans="2:11" ht="12.75">
      <c r="B254" s="8">
        <v>900</v>
      </c>
      <c r="C254" s="1" t="s">
        <v>23</v>
      </c>
      <c r="D254" s="1" t="s">
        <v>11</v>
      </c>
      <c r="E254" s="1" t="s">
        <v>24</v>
      </c>
      <c r="F254" s="28" t="s">
        <v>125</v>
      </c>
      <c r="G254" s="28" t="s">
        <v>106</v>
      </c>
      <c r="H254" s="5">
        <f t="shared" si="18"/>
        <v>-23400</v>
      </c>
      <c r="I254" s="23">
        <f t="shared" si="16"/>
        <v>1.7475728155339805</v>
      </c>
      <c r="K254" s="2">
        <v>515</v>
      </c>
    </row>
    <row r="255" spans="2:11" ht="12.75">
      <c r="B255" s="8">
        <v>1600</v>
      </c>
      <c r="C255" s="1" t="s">
        <v>23</v>
      </c>
      <c r="D255" s="1" t="s">
        <v>11</v>
      </c>
      <c r="E255" s="1" t="s">
        <v>24</v>
      </c>
      <c r="F255" s="28" t="s">
        <v>125</v>
      </c>
      <c r="G255" s="28" t="s">
        <v>109</v>
      </c>
      <c r="H255" s="5">
        <f t="shared" si="18"/>
        <v>-25000</v>
      </c>
      <c r="I255" s="23">
        <f t="shared" si="16"/>
        <v>3.1067961165048543</v>
      </c>
      <c r="K255" s="2">
        <v>515</v>
      </c>
    </row>
    <row r="256" spans="2:11" ht="12.75">
      <c r="B256" s="8">
        <v>1250</v>
      </c>
      <c r="C256" s="1" t="s">
        <v>23</v>
      </c>
      <c r="D256" s="1" t="s">
        <v>11</v>
      </c>
      <c r="E256" s="1" t="s">
        <v>24</v>
      </c>
      <c r="F256" s="28" t="s">
        <v>125</v>
      </c>
      <c r="G256" s="28" t="s">
        <v>112</v>
      </c>
      <c r="H256" s="5">
        <f t="shared" si="18"/>
        <v>-26250</v>
      </c>
      <c r="I256" s="23">
        <f t="shared" si="16"/>
        <v>2.4271844660194173</v>
      </c>
      <c r="K256" s="2">
        <v>515</v>
      </c>
    </row>
    <row r="257" spans="2:11" ht="12.75">
      <c r="B257" s="8">
        <v>2400</v>
      </c>
      <c r="C257" s="1" t="s">
        <v>23</v>
      </c>
      <c r="D257" s="1" t="s">
        <v>11</v>
      </c>
      <c r="E257" s="1" t="s">
        <v>24</v>
      </c>
      <c r="F257" s="28" t="s">
        <v>125</v>
      </c>
      <c r="G257" s="28" t="s">
        <v>115</v>
      </c>
      <c r="H257" s="5">
        <f t="shared" si="18"/>
        <v>-28650</v>
      </c>
      <c r="I257" s="23">
        <f t="shared" si="16"/>
        <v>4.660194174757281</v>
      </c>
      <c r="K257" s="2">
        <v>515</v>
      </c>
    </row>
    <row r="258" spans="2:11" ht="12.75">
      <c r="B258" s="8">
        <v>900</v>
      </c>
      <c r="C258" s="1" t="s">
        <v>143</v>
      </c>
      <c r="D258" s="1" t="s">
        <v>11</v>
      </c>
      <c r="E258" s="1" t="s">
        <v>24</v>
      </c>
      <c r="F258" s="28" t="s">
        <v>144</v>
      </c>
      <c r="G258" s="28" t="s">
        <v>145</v>
      </c>
      <c r="H258" s="5">
        <f t="shared" si="18"/>
        <v>-29550</v>
      </c>
      <c r="I258" s="23">
        <f t="shared" si="16"/>
        <v>1.7475728155339805</v>
      </c>
      <c r="K258" s="2">
        <v>515</v>
      </c>
    </row>
    <row r="259" spans="1:11" s="47" customFormat="1" ht="12.75">
      <c r="A259" s="12"/>
      <c r="B259" s="108">
        <f>SUM(B244:B258)</f>
        <v>29550</v>
      </c>
      <c r="C259" s="12"/>
      <c r="D259" s="12"/>
      <c r="E259" s="12" t="s">
        <v>24</v>
      </c>
      <c r="F259" s="19"/>
      <c r="G259" s="19"/>
      <c r="H259" s="44">
        <v>0</v>
      </c>
      <c r="I259" s="45">
        <f t="shared" si="16"/>
        <v>57.37864077669903</v>
      </c>
      <c r="K259" s="2">
        <v>515</v>
      </c>
    </row>
    <row r="260" spans="2:11" ht="12.75">
      <c r="B260" s="8"/>
      <c r="H260" s="5">
        <f aca="true" t="shared" si="19" ref="H260:H269">H259-B260</f>
        <v>0</v>
      </c>
      <c r="I260" s="23">
        <f t="shared" si="16"/>
        <v>0</v>
      </c>
      <c r="K260" s="2">
        <v>515</v>
      </c>
    </row>
    <row r="261" spans="2:11" ht="12.75">
      <c r="B261" s="8"/>
      <c r="H261" s="5">
        <f t="shared" si="19"/>
        <v>0</v>
      </c>
      <c r="I261" s="23">
        <f t="shared" si="16"/>
        <v>0</v>
      </c>
      <c r="K261" s="2">
        <v>515</v>
      </c>
    </row>
    <row r="262" spans="2:11" ht="12.75">
      <c r="B262" s="8">
        <v>8000</v>
      </c>
      <c r="C262" s="1" t="s">
        <v>26</v>
      </c>
      <c r="D262" s="13" t="s">
        <v>11</v>
      </c>
      <c r="E262" s="1" t="s">
        <v>21</v>
      </c>
      <c r="F262" s="28" t="s">
        <v>134</v>
      </c>
      <c r="G262" s="28" t="s">
        <v>98</v>
      </c>
      <c r="H262" s="5">
        <f t="shared" si="19"/>
        <v>-8000</v>
      </c>
      <c r="I262" s="23">
        <f t="shared" si="16"/>
        <v>15.533980582524272</v>
      </c>
      <c r="K262" s="2">
        <v>515</v>
      </c>
    </row>
    <row r="263" spans="2:11" ht="12.75">
      <c r="B263" s="8">
        <v>8000</v>
      </c>
      <c r="C263" s="1" t="s">
        <v>26</v>
      </c>
      <c r="D263" s="13" t="s">
        <v>11</v>
      </c>
      <c r="E263" s="1" t="s">
        <v>21</v>
      </c>
      <c r="F263" s="28" t="s">
        <v>135</v>
      </c>
      <c r="G263" s="28" t="s">
        <v>100</v>
      </c>
      <c r="H263" s="5">
        <f t="shared" si="19"/>
        <v>-16000</v>
      </c>
      <c r="I263" s="23">
        <f t="shared" si="16"/>
        <v>15.533980582524272</v>
      </c>
      <c r="K263" s="2">
        <v>515</v>
      </c>
    </row>
    <row r="264" spans="2:11" ht="12.75">
      <c r="B264" s="8">
        <v>8000</v>
      </c>
      <c r="C264" s="1" t="s">
        <v>26</v>
      </c>
      <c r="D264" s="13" t="s">
        <v>11</v>
      </c>
      <c r="E264" s="1" t="s">
        <v>21</v>
      </c>
      <c r="F264" s="28" t="s">
        <v>136</v>
      </c>
      <c r="G264" s="28" t="s">
        <v>104</v>
      </c>
      <c r="H264" s="5">
        <f t="shared" si="19"/>
        <v>-24000</v>
      </c>
      <c r="I264" s="23">
        <f t="shared" si="16"/>
        <v>15.533980582524272</v>
      </c>
      <c r="K264" s="2">
        <v>515</v>
      </c>
    </row>
    <row r="265" spans="2:11" ht="12.75">
      <c r="B265" s="8">
        <v>8000</v>
      </c>
      <c r="C265" s="1" t="s">
        <v>26</v>
      </c>
      <c r="D265" s="13" t="s">
        <v>11</v>
      </c>
      <c r="E265" s="1" t="s">
        <v>21</v>
      </c>
      <c r="F265" s="28" t="s">
        <v>137</v>
      </c>
      <c r="G265" s="28" t="s">
        <v>106</v>
      </c>
      <c r="H265" s="5">
        <f t="shared" si="19"/>
        <v>-32000</v>
      </c>
      <c r="I265" s="23">
        <f t="shared" si="16"/>
        <v>15.533980582524272</v>
      </c>
      <c r="K265" s="2">
        <v>515</v>
      </c>
    </row>
    <row r="266" spans="2:11" ht="12.75">
      <c r="B266" s="8">
        <v>8000</v>
      </c>
      <c r="C266" s="1" t="s">
        <v>26</v>
      </c>
      <c r="D266" s="13" t="s">
        <v>11</v>
      </c>
      <c r="E266" s="1" t="s">
        <v>21</v>
      </c>
      <c r="F266" s="28" t="s">
        <v>138</v>
      </c>
      <c r="G266" s="28" t="s">
        <v>109</v>
      </c>
      <c r="H266" s="5">
        <f t="shared" si="19"/>
        <v>-40000</v>
      </c>
      <c r="I266" s="23">
        <f t="shared" si="16"/>
        <v>15.533980582524272</v>
      </c>
      <c r="K266" s="2">
        <v>515</v>
      </c>
    </row>
    <row r="267" spans="2:11" ht="12.75">
      <c r="B267" s="8">
        <v>8000</v>
      </c>
      <c r="C267" s="1" t="s">
        <v>26</v>
      </c>
      <c r="D267" s="13" t="s">
        <v>11</v>
      </c>
      <c r="E267" s="1" t="s">
        <v>21</v>
      </c>
      <c r="F267" s="28" t="s">
        <v>139</v>
      </c>
      <c r="G267" s="28" t="s">
        <v>112</v>
      </c>
      <c r="H267" s="5">
        <f t="shared" si="19"/>
        <v>-48000</v>
      </c>
      <c r="I267" s="23">
        <f t="shared" si="16"/>
        <v>15.533980582524272</v>
      </c>
      <c r="K267" s="2">
        <v>515</v>
      </c>
    </row>
    <row r="268" spans="2:11" ht="12.75">
      <c r="B268" s="8">
        <v>8000</v>
      </c>
      <c r="C268" s="1" t="s">
        <v>26</v>
      </c>
      <c r="D268" s="13" t="s">
        <v>11</v>
      </c>
      <c r="E268" s="1" t="s">
        <v>21</v>
      </c>
      <c r="F268" s="28" t="s">
        <v>140</v>
      </c>
      <c r="G268" s="28" t="s">
        <v>115</v>
      </c>
      <c r="H268" s="5">
        <f t="shared" si="19"/>
        <v>-56000</v>
      </c>
      <c r="I268" s="23">
        <f t="shared" si="16"/>
        <v>15.533980582524272</v>
      </c>
      <c r="K268" s="2">
        <v>515</v>
      </c>
    </row>
    <row r="269" spans="2:11" ht="12.75">
      <c r="B269" s="8">
        <v>5000</v>
      </c>
      <c r="C269" s="1" t="s">
        <v>26</v>
      </c>
      <c r="D269" s="1" t="s">
        <v>11</v>
      </c>
      <c r="E269" s="1" t="s">
        <v>73</v>
      </c>
      <c r="F269" s="28" t="s">
        <v>141</v>
      </c>
      <c r="G269" s="28" t="s">
        <v>100</v>
      </c>
      <c r="H269" s="5">
        <f t="shared" si="19"/>
        <v>-61000</v>
      </c>
      <c r="I269" s="23">
        <f t="shared" si="16"/>
        <v>9.70873786407767</v>
      </c>
      <c r="K269" s="2">
        <v>515</v>
      </c>
    </row>
    <row r="270" spans="1:11" s="47" customFormat="1" ht="12.75">
      <c r="A270" s="12"/>
      <c r="B270" s="108">
        <f>SUM(B262:B269)</f>
        <v>61000</v>
      </c>
      <c r="C270" s="12" t="s">
        <v>142</v>
      </c>
      <c r="D270" s="12"/>
      <c r="E270" s="12"/>
      <c r="F270" s="19"/>
      <c r="G270" s="19"/>
      <c r="H270" s="44">
        <v>0</v>
      </c>
      <c r="I270" s="45">
        <f t="shared" si="16"/>
        <v>118.44660194174757</v>
      </c>
      <c r="K270" s="2">
        <v>515</v>
      </c>
    </row>
    <row r="271" spans="2:11" ht="12.75">
      <c r="B271" s="8"/>
      <c r="H271" s="5">
        <f aca="true" t="shared" si="20" ref="H271:H285">H270-B271</f>
        <v>0</v>
      </c>
      <c r="I271" s="23">
        <f t="shared" si="16"/>
        <v>0</v>
      </c>
      <c r="K271" s="2">
        <v>515</v>
      </c>
    </row>
    <row r="272" spans="2:11" ht="12.75">
      <c r="B272" s="8"/>
      <c r="H272" s="5">
        <f t="shared" si="20"/>
        <v>0</v>
      </c>
      <c r="I272" s="23">
        <f t="shared" si="16"/>
        <v>0</v>
      </c>
      <c r="K272" s="2">
        <v>515</v>
      </c>
    </row>
    <row r="273" spans="2:11" ht="12.75">
      <c r="B273" s="8">
        <v>2000</v>
      </c>
      <c r="C273" s="1" t="s">
        <v>28</v>
      </c>
      <c r="D273" s="13" t="s">
        <v>11</v>
      </c>
      <c r="E273" s="1" t="s">
        <v>21</v>
      </c>
      <c r="F273" s="28" t="s">
        <v>120</v>
      </c>
      <c r="G273" s="28" t="s">
        <v>98</v>
      </c>
      <c r="H273" s="5">
        <f t="shared" si="20"/>
        <v>-2000</v>
      </c>
      <c r="I273" s="23">
        <f aca="true" t="shared" si="21" ref="I273:I336">+B273/K273</f>
        <v>3.883495145631068</v>
      </c>
      <c r="K273" s="2">
        <v>515</v>
      </c>
    </row>
    <row r="274" spans="2:11" ht="12.75">
      <c r="B274" s="8">
        <v>2000</v>
      </c>
      <c r="C274" s="1" t="s">
        <v>28</v>
      </c>
      <c r="D274" s="13" t="s">
        <v>11</v>
      </c>
      <c r="E274" s="1" t="s">
        <v>21</v>
      </c>
      <c r="F274" s="28" t="s">
        <v>120</v>
      </c>
      <c r="G274" s="28" t="s">
        <v>100</v>
      </c>
      <c r="H274" s="5">
        <f t="shared" si="20"/>
        <v>-4000</v>
      </c>
      <c r="I274" s="23">
        <f t="shared" si="21"/>
        <v>3.883495145631068</v>
      </c>
      <c r="K274" s="2">
        <v>515</v>
      </c>
    </row>
    <row r="275" spans="2:11" ht="12.75">
      <c r="B275" s="8">
        <v>2000</v>
      </c>
      <c r="C275" s="1" t="s">
        <v>28</v>
      </c>
      <c r="D275" s="13" t="s">
        <v>11</v>
      </c>
      <c r="E275" s="1" t="s">
        <v>21</v>
      </c>
      <c r="F275" s="28" t="s">
        <v>120</v>
      </c>
      <c r="G275" s="28" t="s">
        <v>104</v>
      </c>
      <c r="H275" s="5">
        <f t="shared" si="20"/>
        <v>-6000</v>
      </c>
      <c r="I275" s="23">
        <f t="shared" si="21"/>
        <v>3.883495145631068</v>
      </c>
      <c r="K275" s="2">
        <v>515</v>
      </c>
    </row>
    <row r="276" spans="2:11" ht="12.75">
      <c r="B276" s="8">
        <v>2000</v>
      </c>
      <c r="C276" s="1" t="s">
        <v>28</v>
      </c>
      <c r="D276" s="13" t="s">
        <v>11</v>
      </c>
      <c r="E276" s="1" t="s">
        <v>21</v>
      </c>
      <c r="F276" s="28" t="s">
        <v>120</v>
      </c>
      <c r="G276" s="28" t="s">
        <v>106</v>
      </c>
      <c r="H276" s="5">
        <f t="shared" si="20"/>
        <v>-8000</v>
      </c>
      <c r="I276" s="23">
        <f t="shared" si="21"/>
        <v>3.883495145631068</v>
      </c>
      <c r="K276" s="2">
        <v>515</v>
      </c>
    </row>
    <row r="277" spans="2:11" ht="12.75">
      <c r="B277" s="8">
        <v>2000</v>
      </c>
      <c r="C277" s="1" t="s">
        <v>28</v>
      </c>
      <c r="D277" s="13" t="s">
        <v>11</v>
      </c>
      <c r="E277" s="1" t="s">
        <v>21</v>
      </c>
      <c r="F277" s="28" t="s">
        <v>120</v>
      </c>
      <c r="G277" s="28" t="s">
        <v>109</v>
      </c>
      <c r="H277" s="5">
        <f t="shared" si="20"/>
        <v>-10000</v>
      </c>
      <c r="I277" s="23">
        <f t="shared" si="21"/>
        <v>3.883495145631068</v>
      </c>
      <c r="K277" s="2">
        <v>515</v>
      </c>
    </row>
    <row r="278" spans="2:11" ht="12.75">
      <c r="B278" s="8">
        <v>2000</v>
      </c>
      <c r="C278" s="1" t="s">
        <v>28</v>
      </c>
      <c r="D278" s="13" t="s">
        <v>11</v>
      </c>
      <c r="E278" s="1" t="s">
        <v>21</v>
      </c>
      <c r="F278" s="28" t="s">
        <v>120</v>
      </c>
      <c r="G278" s="28" t="s">
        <v>112</v>
      </c>
      <c r="H278" s="5">
        <f t="shared" si="20"/>
        <v>-12000</v>
      </c>
      <c r="I278" s="23">
        <f t="shared" si="21"/>
        <v>3.883495145631068</v>
      </c>
      <c r="K278" s="2">
        <v>515</v>
      </c>
    </row>
    <row r="279" spans="2:11" ht="12.75">
      <c r="B279" s="8">
        <v>2000</v>
      </c>
      <c r="C279" s="1" t="s">
        <v>28</v>
      </c>
      <c r="D279" s="13" t="s">
        <v>11</v>
      </c>
      <c r="E279" s="1" t="s">
        <v>21</v>
      </c>
      <c r="F279" s="28" t="s">
        <v>120</v>
      </c>
      <c r="G279" s="28" t="s">
        <v>115</v>
      </c>
      <c r="H279" s="5">
        <f t="shared" si="20"/>
        <v>-14000</v>
      </c>
      <c r="I279" s="23">
        <f t="shared" si="21"/>
        <v>3.883495145631068</v>
      </c>
      <c r="K279" s="2">
        <v>515</v>
      </c>
    </row>
    <row r="280" spans="2:11" ht="12.75">
      <c r="B280" s="8">
        <v>2000</v>
      </c>
      <c r="C280" s="1" t="s">
        <v>28</v>
      </c>
      <c r="D280" s="13" t="s">
        <v>11</v>
      </c>
      <c r="E280" s="1" t="s">
        <v>21</v>
      </c>
      <c r="F280" s="28" t="s">
        <v>120</v>
      </c>
      <c r="G280" s="28" t="s">
        <v>119</v>
      </c>
      <c r="H280" s="5">
        <f t="shared" si="20"/>
        <v>-16000</v>
      </c>
      <c r="I280" s="23">
        <f t="shared" si="21"/>
        <v>3.883495145631068</v>
      </c>
      <c r="K280" s="2">
        <v>515</v>
      </c>
    </row>
    <row r="281" spans="2:11" ht="12.75">
      <c r="B281" s="8">
        <v>2000</v>
      </c>
      <c r="C281" s="1" t="s">
        <v>28</v>
      </c>
      <c r="D281" s="1" t="s">
        <v>11</v>
      </c>
      <c r="E281" s="1" t="s">
        <v>73</v>
      </c>
      <c r="F281" s="28" t="s">
        <v>125</v>
      </c>
      <c r="G281" s="28" t="s">
        <v>104</v>
      </c>
      <c r="H281" s="5">
        <f t="shared" si="20"/>
        <v>-18000</v>
      </c>
      <c r="I281" s="23">
        <f t="shared" si="21"/>
        <v>3.883495145631068</v>
      </c>
      <c r="K281" s="2">
        <v>515</v>
      </c>
    </row>
    <row r="282" spans="2:11" ht="12.75">
      <c r="B282" s="8">
        <v>2000</v>
      </c>
      <c r="C282" s="1" t="s">
        <v>28</v>
      </c>
      <c r="D282" s="1" t="s">
        <v>11</v>
      </c>
      <c r="E282" s="1" t="s">
        <v>73</v>
      </c>
      <c r="F282" s="28" t="s">
        <v>125</v>
      </c>
      <c r="G282" s="28" t="s">
        <v>106</v>
      </c>
      <c r="H282" s="5">
        <f t="shared" si="20"/>
        <v>-20000</v>
      </c>
      <c r="I282" s="23">
        <f t="shared" si="21"/>
        <v>3.883495145631068</v>
      </c>
      <c r="K282" s="2">
        <v>515</v>
      </c>
    </row>
    <row r="283" spans="2:11" ht="12.75">
      <c r="B283" s="8">
        <v>2000</v>
      </c>
      <c r="C283" s="1" t="s">
        <v>28</v>
      </c>
      <c r="D283" s="1" t="s">
        <v>11</v>
      </c>
      <c r="E283" s="1" t="s">
        <v>73</v>
      </c>
      <c r="F283" s="28" t="s">
        <v>125</v>
      </c>
      <c r="G283" s="28" t="s">
        <v>109</v>
      </c>
      <c r="H283" s="5">
        <f t="shared" si="20"/>
        <v>-22000</v>
      </c>
      <c r="I283" s="23">
        <f t="shared" si="21"/>
        <v>3.883495145631068</v>
      </c>
      <c r="K283" s="2">
        <v>515</v>
      </c>
    </row>
    <row r="284" spans="2:11" ht="12.75">
      <c r="B284" s="8">
        <v>2000</v>
      </c>
      <c r="C284" s="1" t="s">
        <v>28</v>
      </c>
      <c r="D284" s="1" t="s">
        <v>11</v>
      </c>
      <c r="E284" s="1" t="s">
        <v>73</v>
      </c>
      <c r="F284" s="28" t="s">
        <v>125</v>
      </c>
      <c r="G284" s="28" t="s">
        <v>112</v>
      </c>
      <c r="H284" s="5">
        <f t="shared" si="20"/>
        <v>-24000</v>
      </c>
      <c r="I284" s="23">
        <f t="shared" si="21"/>
        <v>3.883495145631068</v>
      </c>
      <c r="K284" s="2">
        <v>515</v>
      </c>
    </row>
    <row r="285" spans="2:11" ht="12.75">
      <c r="B285" s="8">
        <v>2000</v>
      </c>
      <c r="C285" s="1" t="s">
        <v>28</v>
      </c>
      <c r="D285" s="1" t="s">
        <v>11</v>
      </c>
      <c r="E285" s="1" t="s">
        <v>73</v>
      </c>
      <c r="F285" s="28" t="s">
        <v>125</v>
      </c>
      <c r="G285" s="28" t="s">
        <v>115</v>
      </c>
      <c r="H285" s="5">
        <f t="shared" si="20"/>
        <v>-26000</v>
      </c>
      <c r="I285" s="23">
        <f t="shared" si="21"/>
        <v>3.883495145631068</v>
      </c>
      <c r="K285" s="2">
        <v>515</v>
      </c>
    </row>
    <row r="286" spans="1:11" s="47" customFormat="1" ht="12.75">
      <c r="A286" s="12"/>
      <c r="B286" s="108">
        <f>SUM(B273:B285)</f>
        <v>26000</v>
      </c>
      <c r="C286" s="12" t="s">
        <v>28</v>
      </c>
      <c r="D286" s="12"/>
      <c r="E286" s="12"/>
      <c r="F286" s="19"/>
      <c r="G286" s="19"/>
      <c r="H286" s="44">
        <v>0</v>
      </c>
      <c r="I286" s="45">
        <f t="shared" si="21"/>
        <v>50.48543689320388</v>
      </c>
      <c r="K286" s="2">
        <v>515</v>
      </c>
    </row>
    <row r="287" spans="2:11" ht="12.75">
      <c r="B287" s="8"/>
      <c r="H287" s="5">
        <f>H286-B287</f>
        <v>0</v>
      </c>
      <c r="I287" s="23">
        <f t="shared" si="21"/>
        <v>0</v>
      </c>
      <c r="K287" s="2">
        <v>515</v>
      </c>
    </row>
    <row r="288" spans="2:11" ht="12.75">
      <c r="B288" s="8"/>
      <c r="H288" s="5">
        <f>H287-B288</f>
        <v>0</v>
      </c>
      <c r="I288" s="23">
        <f t="shared" si="21"/>
        <v>0</v>
      </c>
      <c r="K288" s="2">
        <v>515</v>
      </c>
    </row>
    <row r="289" spans="2:11" ht="12.75">
      <c r="B289" s="8">
        <v>550</v>
      </c>
      <c r="C289" s="1" t="s">
        <v>146</v>
      </c>
      <c r="D289" s="13" t="s">
        <v>11</v>
      </c>
      <c r="E289" s="1" t="s">
        <v>80</v>
      </c>
      <c r="F289" s="28" t="s">
        <v>120</v>
      </c>
      <c r="G289" s="28" t="s">
        <v>106</v>
      </c>
      <c r="H289" s="5">
        <f>H288-B289</f>
        <v>-550</v>
      </c>
      <c r="I289" s="23">
        <f t="shared" si="21"/>
        <v>1.0679611650485437</v>
      </c>
      <c r="K289" s="2">
        <v>515</v>
      </c>
    </row>
    <row r="290" spans="2:11" ht="12.75">
      <c r="B290" s="8">
        <v>1000</v>
      </c>
      <c r="C290" s="1" t="s">
        <v>146</v>
      </c>
      <c r="D290" s="13" t="s">
        <v>11</v>
      </c>
      <c r="E290" s="1" t="s">
        <v>80</v>
      </c>
      <c r="F290" s="28" t="s">
        <v>120</v>
      </c>
      <c r="G290" s="28" t="s">
        <v>115</v>
      </c>
      <c r="H290" s="5">
        <f>H289-B290</f>
        <v>-1550</v>
      </c>
      <c r="I290" s="23">
        <f t="shared" si="21"/>
        <v>1.941747572815534</v>
      </c>
      <c r="K290" s="2">
        <v>515</v>
      </c>
    </row>
    <row r="291" spans="1:11" s="47" customFormat="1" ht="12.75">
      <c r="A291" s="12"/>
      <c r="B291" s="108">
        <f>SUM(B289:B290)</f>
        <v>1550</v>
      </c>
      <c r="C291" s="12"/>
      <c r="D291" s="12"/>
      <c r="E291" s="12" t="s">
        <v>80</v>
      </c>
      <c r="F291" s="19"/>
      <c r="G291" s="19"/>
      <c r="H291" s="44">
        <v>0</v>
      </c>
      <c r="I291" s="45">
        <f t="shared" si="21"/>
        <v>3.0097087378640777</v>
      </c>
      <c r="K291" s="2">
        <v>515</v>
      </c>
    </row>
    <row r="292" spans="2:11" ht="12.75">
      <c r="B292" s="8"/>
      <c r="H292" s="5">
        <f>H291-B292</f>
        <v>0</v>
      </c>
      <c r="I292" s="23">
        <f t="shared" si="21"/>
        <v>0</v>
      </c>
      <c r="K292" s="2">
        <v>515</v>
      </c>
    </row>
    <row r="293" spans="2:11" ht="12.75">
      <c r="B293" s="8"/>
      <c r="H293" s="5">
        <f>H292-B293</f>
        <v>0</v>
      </c>
      <c r="I293" s="23">
        <f t="shared" si="21"/>
        <v>0</v>
      </c>
      <c r="K293" s="2">
        <v>515</v>
      </c>
    </row>
    <row r="294" spans="2:11" ht="12.75">
      <c r="B294" s="8">
        <v>1000</v>
      </c>
      <c r="C294" s="1" t="s">
        <v>29</v>
      </c>
      <c r="D294" s="13" t="s">
        <v>11</v>
      </c>
      <c r="E294" s="1" t="s">
        <v>30</v>
      </c>
      <c r="F294" s="28" t="s">
        <v>120</v>
      </c>
      <c r="G294" s="28" t="s">
        <v>112</v>
      </c>
      <c r="H294" s="5">
        <f>H293-B294</f>
        <v>-1000</v>
      </c>
      <c r="I294" s="23">
        <f t="shared" si="21"/>
        <v>1.941747572815534</v>
      </c>
      <c r="K294" s="2">
        <v>515</v>
      </c>
    </row>
    <row r="295" spans="1:11" s="47" customFormat="1" ht="12.75">
      <c r="A295" s="12"/>
      <c r="B295" s="108">
        <v>1000</v>
      </c>
      <c r="C295" s="12"/>
      <c r="D295" s="12"/>
      <c r="E295" s="12" t="s">
        <v>30</v>
      </c>
      <c r="F295" s="19"/>
      <c r="G295" s="19"/>
      <c r="H295" s="44">
        <v>0</v>
      </c>
      <c r="I295" s="45">
        <f t="shared" si="21"/>
        <v>1.941747572815534</v>
      </c>
      <c r="K295" s="2">
        <v>515</v>
      </c>
    </row>
    <row r="296" spans="2:11" ht="12.75">
      <c r="B296" s="8"/>
      <c r="H296" s="5">
        <f>H295-B296</f>
        <v>0</v>
      </c>
      <c r="I296" s="23">
        <f t="shared" si="21"/>
        <v>0</v>
      </c>
      <c r="K296" s="2">
        <v>515</v>
      </c>
    </row>
    <row r="297" spans="2:11" ht="12.75">
      <c r="B297" s="8"/>
      <c r="H297" s="5">
        <f>H296-B297</f>
        <v>0</v>
      </c>
      <c r="I297" s="23">
        <f t="shared" si="21"/>
        <v>0</v>
      </c>
      <c r="K297" s="2">
        <v>515</v>
      </c>
    </row>
    <row r="298" spans="2:11" ht="12.75">
      <c r="B298" s="157">
        <v>2200</v>
      </c>
      <c r="C298" s="13" t="s">
        <v>460</v>
      </c>
      <c r="D298" s="13" t="s">
        <v>11</v>
      </c>
      <c r="E298" s="13"/>
      <c r="F298" s="31" t="s">
        <v>120</v>
      </c>
      <c r="G298" s="28" t="s">
        <v>98</v>
      </c>
      <c r="H298" s="5">
        <f>H297-B298</f>
        <v>-2200</v>
      </c>
      <c r="I298" s="23">
        <f t="shared" si="21"/>
        <v>4.271844660194175</v>
      </c>
      <c r="K298" s="2">
        <v>515</v>
      </c>
    </row>
    <row r="299" spans="1:11" s="47" customFormat="1" ht="12.75">
      <c r="A299" s="12"/>
      <c r="B299" s="108">
        <v>2200</v>
      </c>
      <c r="C299" s="12"/>
      <c r="D299" s="12"/>
      <c r="E299" s="12"/>
      <c r="F299" s="19"/>
      <c r="G299" s="19"/>
      <c r="H299" s="44">
        <v>0</v>
      </c>
      <c r="I299" s="45">
        <f t="shared" si="21"/>
        <v>4.271844660194175</v>
      </c>
      <c r="K299" s="2">
        <v>515</v>
      </c>
    </row>
    <row r="300" spans="8:11" ht="12.75">
      <c r="H300" s="5">
        <f aca="true" t="shared" si="22" ref="H300:H307">H299-B300</f>
        <v>0</v>
      </c>
      <c r="I300" s="23">
        <f t="shared" si="21"/>
        <v>0</v>
      </c>
      <c r="K300" s="2">
        <v>515</v>
      </c>
    </row>
    <row r="301" spans="8:11" ht="12.75">
      <c r="H301" s="5">
        <f t="shared" si="22"/>
        <v>0</v>
      </c>
      <c r="I301" s="23">
        <f t="shared" si="21"/>
        <v>0</v>
      </c>
      <c r="K301" s="2">
        <v>515</v>
      </c>
    </row>
    <row r="302" spans="8:11" ht="12.75">
      <c r="H302" s="5">
        <f t="shared" si="22"/>
        <v>0</v>
      </c>
      <c r="I302" s="23">
        <f t="shared" si="21"/>
        <v>0</v>
      </c>
      <c r="K302" s="2">
        <v>515</v>
      </c>
    </row>
    <row r="303" spans="8:11" ht="12.75">
      <c r="H303" s="5">
        <f t="shared" si="22"/>
        <v>0</v>
      </c>
      <c r="I303" s="23">
        <f t="shared" si="21"/>
        <v>0</v>
      </c>
      <c r="K303" s="2">
        <v>515</v>
      </c>
    </row>
    <row r="304" spans="8:11" ht="12.75">
      <c r="H304" s="5">
        <f t="shared" si="22"/>
        <v>0</v>
      </c>
      <c r="I304" s="23">
        <f t="shared" si="21"/>
        <v>0</v>
      </c>
      <c r="K304" s="2">
        <v>515</v>
      </c>
    </row>
    <row r="305" spans="8:11" ht="12.75">
      <c r="H305" s="5">
        <f t="shared" si="22"/>
        <v>0</v>
      </c>
      <c r="I305" s="23">
        <f t="shared" si="21"/>
        <v>0</v>
      </c>
      <c r="K305" s="2">
        <v>515</v>
      </c>
    </row>
    <row r="306" spans="8:11" ht="12.75">
      <c r="H306" s="5">
        <f t="shared" si="22"/>
        <v>0</v>
      </c>
      <c r="I306" s="23">
        <f t="shared" si="21"/>
        <v>0</v>
      </c>
      <c r="K306" s="2">
        <v>515</v>
      </c>
    </row>
    <row r="307" spans="1:11" s="47" customFormat="1" ht="12.75">
      <c r="A307" s="12"/>
      <c r="B307" s="203">
        <f>+B316+B320:C320+B325+B331+B335</f>
        <v>177200</v>
      </c>
      <c r="C307" s="49" t="s">
        <v>154</v>
      </c>
      <c r="D307" s="48" t="s">
        <v>173</v>
      </c>
      <c r="E307" s="49" t="s">
        <v>962</v>
      </c>
      <c r="F307" s="19"/>
      <c r="G307" s="19"/>
      <c r="H307" s="44">
        <f t="shared" si="22"/>
        <v>-177200</v>
      </c>
      <c r="I307" s="45">
        <f t="shared" si="21"/>
        <v>344.07766990291265</v>
      </c>
      <c r="K307" s="2">
        <v>515</v>
      </c>
    </row>
    <row r="308" spans="2:11" ht="12.75">
      <c r="B308" s="264"/>
      <c r="H308" s="5">
        <v>0</v>
      </c>
      <c r="I308" s="23">
        <f t="shared" si="21"/>
        <v>0</v>
      </c>
      <c r="K308" s="2">
        <v>515</v>
      </c>
    </row>
    <row r="309" spans="2:11" ht="12.75">
      <c r="B309" s="264"/>
      <c r="H309" s="5">
        <f aca="true" t="shared" si="23" ref="H309:H315">H308-B309</f>
        <v>0</v>
      </c>
      <c r="I309" s="23">
        <f t="shared" si="21"/>
        <v>0</v>
      </c>
      <c r="K309" s="2">
        <v>515</v>
      </c>
    </row>
    <row r="310" spans="2:11" ht="12.75">
      <c r="B310" s="264">
        <v>11000</v>
      </c>
      <c r="C310" s="34" t="s">
        <v>0</v>
      </c>
      <c r="D310" s="1" t="s">
        <v>11</v>
      </c>
      <c r="E310" s="1" t="s">
        <v>155</v>
      </c>
      <c r="F310" s="52" t="s">
        <v>156</v>
      </c>
      <c r="G310" s="28" t="s">
        <v>112</v>
      </c>
      <c r="H310" s="5">
        <f t="shared" si="23"/>
        <v>-11000</v>
      </c>
      <c r="I310" s="23">
        <f t="shared" si="21"/>
        <v>21.359223300970875</v>
      </c>
      <c r="K310" s="2">
        <v>515</v>
      </c>
    </row>
    <row r="311" spans="2:11" ht="12.75">
      <c r="B311" s="264">
        <v>15000</v>
      </c>
      <c r="C311" s="34" t="s">
        <v>0</v>
      </c>
      <c r="D311" s="1" t="s">
        <v>11</v>
      </c>
      <c r="E311" s="1" t="s">
        <v>155</v>
      </c>
      <c r="F311" s="52" t="s">
        <v>157</v>
      </c>
      <c r="G311" s="28" t="s">
        <v>115</v>
      </c>
      <c r="H311" s="5">
        <f t="shared" si="23"/>
        <v>-26000</v>
      </c>
      <c r="I311" s="23">
        <f t="shared" si="21"/>
        <v>29.12621359223301</v>
      </c>
      <c r="K311" s="2">
        <v>515</v>
      </c>
    </row>
    <row r="312" spans="2:11" ht="12.75">
      <c r="B312" s="264">
        <v>15000</v>
      </c>
      <c r="C312" s="34" t="s">
        <v>0</v>
      </c>
      <c r="D312" s="1" t="s">
        <v>11</v>
      </c>
      <c r="E312" s="1" t="s">
        <v>155</v>
      </c>
      <c r="F312" s="52" t="s">
        <v>158</v>
      </c>
      <c r="G312" s="28" t="s">
        <v>119</v>
      </c>
      <c r="H312" s="5">
        <f t="shared" si="23"/>
        <v>-41000</v>
      </c>
      <c r="I312" s="23">
        <f t="shared" si="21"/>
        <v>29.12621359223301</v>
      </c>
      <c r="K312" s="2">
        <v>515</v>
      </c>
    </row>
    <row r="313" spans="2:11" ht="12.75">
      <c r="B313" s="264">
        <v>10000</v>
      </c>
      <c r="C313" s="34" t="s">
        <v>0</v>
      </c>
      <c r="D313" s="1" t="s">
        <v>11</v>
      </c>
      <c r="E313" s="1" t="s">
        <v>155</v>
      </c>
      <c r="F313" s="52" t="s">
        <v>159</v>
      </c>
      <c r="G313" s="28" t="s">
        <v>160</v>
      </c>
      <c r="H313" s="5">
        <f t="shared" si="23"/>
        <v>-51000</v>
      </c>
      <c r="I313" s="23">
        <f t="shared" si="21"/>
        <v>19.41747572815534</v>
      </c>
      <c r="K313" s="2">
        <v>515</v>
      </c>
    </row>
    <row r="314" spans="2:11" ht="12.75">
      <c r="B314" s="264">
        <v>16000</v>
      </c>
      <c r="C314" s="34" t="s">
        <v>0</v>
      </c>
      <c r="D314" s="1" t="s">
        <v>11</v>
      </c>
      <c r="E314" s="1" t="s">
        <v>155</v>
      </c>
      <c r="F314" s="52" t="s">
        <v>161</v>
      </c>
      <c r="G314" s="28" t="s">
        <v>162</v>
      </c>
      <c r="H314" s="5">
        <f t="shared" si="23"/>
        <v>-67000</v>
      </c>
      <c r="I314" s="23">
        <f t="shared" si="21"/>
        <v>31.067961165048544</v>
      </c>
      <c r="K314" s="2">
        <v>515</v>
      </c>
    </row>
    <row r="315" spans="2:11" ht="12.75">
      <c r="B315" s="264">
        <v>10000</v>
      </c>
      <c r="C315" s="1" t="s">
        <v>0</v>
      </c>
      <c r="D315" s="13" t="s">
        <v>11</v>
      </c>
      <c r="F315" s="28" t="s">
        <v>163</v>
      </c>
      <c r="G315" s="31" t="s">
        <v>115</v>
      </c>
      <c r="H315" s="5">
        <f t="shared" si="23"/>
        <v>-77000</v>
      </c>
      <c r="I315" s="23">
        <f t="shared" si="21"/>
        <v>19.41747572815534</v>
      </c>
      <c r="K315" s="2">
        <v>515</v>
      </c>
    </row>
    <row r="316" spans="1:11" s="47" customFormat="1" ht="12.75">
      <c r="A316" s="12"/>
      <c r="B316" s="203">
        <f>SUM(B310:B315)</f>
        <v>77000</v>
      </c>
      <c r="C316" s="12" t="s">
        <v>0</v>
      </c>
      <c r="D316" s="12"/>
      <c r="E316" s="12"/>
      <c r="F316" s="19"/>
      <c r="G316" s="19"/>
      <c r="H316" s="44">
        <v>0</v>
      </c>
      <c r="I316" s="45">
        <f t="shared" si="21"/>
        <v>149.51456310679612</v>
      </c>
      <c r="K316" s="2">
        <v>515</v>
      </c>
    </row>
    <row r="317" spans="2:11" ht="12.75">
      <c r="B317" s="264"/>
      <c r="H317" s="5">
        <f>H316-B317</f>
        <v>0</v>
      </c>
      <c r="I317" s="23">
        <f t="shared" si="21"/>
        <v>0</v>
      </c>
      <c r="K317" s="2">
        <v>515</v>
      </c>
    </row>
    <row r="318" spans="2:11" ht="12.75">
      <c r="B318" s="264"/>
      <c r="H318" s="5">
        <f>H317-B318</f>
        <v>0</v>
      </c>
      <c r="I318" s="23">
        <f t="shared" si="21"/>
        <v>0</v>
      </c>
      <c r="K318" s="2">
        <v>515</v>
      </c>
    </row>
    <row r="319" spans="2:11" ht="12.75">
      <c r="B319" s="264">
        <v>3500</v>
      </c>
      <c r="C319" s="1" t="s">
        <v>88</v>
      </c>
      <c r="D319" s="13" t="s">
        <v>11</v>
      </c>
      <c r="F319" s="28" t="s">
        <v>164</v>
      </c>
      <c r="G319" s="31" t="s">
        <v>112</v>
      </c>
      <c r="H319" s="5">
        <f>H318-B319</f>
        <v>-3500</v>
      </c>
      <c r="I319" s="23">
        <f t="shared" si="21"/>
        <v>6.796116504854369</v>
      </c>
      <c r="K319" s="2">
        <v>515</v>
      </c>
    </row>
    <row r="320" spans="1:11" s="47" customFormat="1" ht="12.75">
      <c r="A320" s="12"/>
      <c r="B320" s="203">
        <v>3500</v>
      </c>
      <c r="C320" s="12" t="s">
        <v>27</v>
      </c>
      <c r="D320" s="12"/>
      <c r="E320" s="12"/>
      <c r="F320" s="19"/>
      <c r="G320" s="19"/>
      <c r="H320" s="44">
        <v>0</v>
      </c>
      <c r="I320" s="45">
        <f t="shared" si="21"/>
        <v>6.796116504854369</v>
      </c>
      <c r="K320" s="2">
        <v>515</v>
      </c>
    </row>
    <row r="321" spans="2:11" ht="12.75">
      <c r="B321" s="264"/>
      <c r="H321" s="5">
        <f>H320-B321</f>
        <v>0</v>
      </c>
      <c r="I321" s="23">
        <f t="shared" si="21"/>
        <v>0</v>
      </c>
      <c r="K321" s="2">
        <v>515</v>
      </c>
    </row>
    <row r="322" spans="2:11" ht="12.75">
      <c r="B322" s="264"/>
      <c r="H322" s="5">
        <f>H321-B322</f>
        <v>0</v>
      </c>
      <c r="I322" s="23">
        <f t="shared" si="21"/>
        <v>0</v>
      </c>
      <c r="K322" s="2">
        <v>515</v>
      </c>
    </row>
    <row r="323" spans="2:11" ht="12.75">
      <c r="B323" s="264">
        <v>2000</v>
      </c>
      <c r="C323" s="1" t="s">
        <v>165</v>
      </c>
      <c r="D323" s="13" t="s">
        <v>11</v>
      </c>
      <c r="E323" s="1" t="s">
        <v>24</v>
      </c>
      <c r="F323" s="28" t="s">
        <v>166</v>
      </c>
      <c r="G323" s="31" t="s">
        <v>112</v>
      </c>
      <c r="H323" s="5">
        <f>H322-B323</f>
        <v>-2000</v>
      </c>
      <c r="I323" s="23">
        <f t="shared" si="21"/>
        <v>3.883495145631068</v>
      </c>
      <c r="K323" s="2">
        <v>515</v>
      </c>
    </row>
    <row r="324" spans="2:11" ht="12.75">
      <c r="B324" s="264">
        <v>2000</v>
      </c>
      <c r="C324" s="1" t="s">
        <v>165</v>
      </c>
      <c r="D324" s="1" t="s">
        <v>11</v>
      </c>
      <c r="E324" s="1" t="s">
        <v>24</v>
      </c>
      <c r="F324" s="28" t="s">
        <v>166</v>
      </c>
      <c r="G324" s="28" t="s">
        <v>162</v>
      </c>
      <c r="H324" s="5">
        <f>H323-B324</f>
        <v>-4000</v>
      </c>
      <c r="I324" s="23">
        <f t="shared" si="21"/>
        <v>3.883495145631068</v>
      </c>
      <c r="K324" s="2">
        <v>515</v>
      </c>
    </row>
    <row r="325" spans="1:11" s="47" customFormat="1" ht="12.75">
      <c r="A325" s="12"/>
      <c r="B325" s="203">
        <f>SUM(B323:B324)</f>
        <v>4000</v>
      </c>
      <c r="C325" s="12"/>
      <c r="D325" s="12"/>
      <c r="E325" s="12" t="s">
        <v>24</v>
      </c>
      <c r="F325" s="19"/>
      <c r="G325" s="19"/>
      <c r="H325" s="44">
        <v>0</v>
      </c>
      <c r="I325" s="45">
        <f t="shared" si="21"/>
        <v>7.766990291262136</v>
      </c>
      <c r="K325" s="2">
        <v>515</v>
      </c>
    </row>
    <row r="326" spans="2:11" ht="12.75">
      <c r="B326" s="264"/>
      <c r="H326" s="5">
        <f>H325-B326</f>
        <v>0</v>
      </c>
      <c r="I326" s="23">
        <f t="shared" si="21"/>
        <v>0</v>
      </c>
      <c r="K326" s="2">
        <v>515</v>
      </c>
    </row>
    <row r="327" spans="2:11" ht="12.75">
      <c r="B327" s="264"/>
      <c r="H327" s="5">
        <f>H326-B327</f>
        <v>0</v>
      </c>
      <c r="I327" s="23">
        <f t="shared" si="21"/>
        <v>0</v>
      </c>
      <c r="K327" s="2">
        <v>515</v>
      </c>
    </row>
    <row r="328" spans="2:11" ht="12.75">
      <c r="B328" s="264">
        <v>24000</v>
      </c>
      <c r="C328" s="1" t="s">
        <v>26</v>
      </c>
      <c r="D328" s="13" t="s">
        <v>11</v>
      </c>
      <c r="E328" s="1" t="s">
        <v>73</v>
      </c>
      <c r="F328" s="28" t="s">
        <v>167</v>
      </c>
      <c r="G328" s="31" t="s">
        <v>115</v>
      </c>
      <c r="H328" s="5">
        <f>H327-B328</f>
        <v>-24000</v>
      </c>
      <c r="I328" s="23">
        <f t="shared" si="21"/>
        <v>46.601941747572816</v>
      </c>
      <c r="K328" s="2">
        <v>515</v>
      </c>
    </row>
    <row r="329" spans="2:11" ht="12.75">
      <c r="B329" s="264">
        <v>12000</v>
      </c>
      <c r="C329" s="1" t="s">
        <v>26</v>
      </c>
      <c r="D329" s="13" t="s">
        <v>11</v>
      </c>
      <c r="E329" s="1" t="s">
        <v>73</v>
      </c>
      <c r="F329" s="28" t="s">
        <v>168</v>
      </c>
      <c r="G329" s="31" t="s">
        <v>119</v>
      </c>
      <c r="H329" s="5">
        <f>H328-B329</f>
        <v>-36000</v>
      </c>
      <c r="I329" s="23">
        <f t="shared" si="21"/>
        <v>23.300970873786408</v>
      </c>
      <c r="K329" s="2">
        <v>515</v>
      </c>
    </row>
    <row r="330" spans="2:11" ht="12.75">
      <c r="B330" s="197">
        <v>48000</v>
      </c>
      <c r="C330" s="13" t="s">
        <v>169</v>
      </c>
      <c r="D330" s="13" t="s">
        <v>11</v>
      </c>
      <c r="E330" s="1" t="s">
        <v>73</v>
      </c>
      <c r="F330" s="31" t="s">
        <v>170</v>
      </c>
      <c r="G330" s="31" t="s">
        <v>162</v>
      </c>
      <c r="H330" s="5">
        <f>H329-B330</f>
        <v>-84000</v>
      </c>
      <c r="I330" s="23">
        <f t="shared" si="21"/>
        <v>93.20388349514563</v>
      </c>
      <c r="K330" s="2">
        <v>515</v>
      </c>
    </row>
    <row r="331" spans="1:11" s="47" customFormat="1" ht="12.75">
      <c r="A331" s="12"/>
      <c r="B331" s="203">
        <f>SUM(B328:B330)</f>
        <v>84000</v>
      </c>
      <c r="C331" s="12" t="s">
        <v>26</v>
      </c>
      <c r="D331" s="12"/>
      <c r="E331" s="12"/>
      <c r="F331" s="19"/>
      <c r="G331" s="19"/>
      <c r="H331" s="44">
        <v>0</v>
      </c>
      <c r="I331" s="45">
        <f t="shared" si="21"/>
        <v>163.10679611650485</v>
      </c>
      <c r="K331" s="2">
        <v>515</v>
      </c>
    </row>
    <row r="332" spans="2:11" ht="12.75">
      <c r="B332" s="264"/>
      <c r="H332" s="5">
        <f>H331-B332</f>
        <v>0</v>
      </c>
      <c r="I332" s="23">
        <f t="shared" si="21"/>
        <v>0</v>
      </c>
      <c r="K332" s="2">
        <v>515</v>
      </c>
    </row>
    <row r="333" spans="2:11" ht="12.75">
      <c r="B333" s="264"/>
      <c r="H333" s="5">
        <f>H332-B333</f>
        <v>0</v>
      </c>
      <c r="I333" s="23">
        <f t="shared" si="21"/>
        <v>0</v>
      </c>
      <c r="K333" s="2">
        <v>515</v>
      </c>
    </row>
    <row r="334" spans="2:11" ht="12.75">
      <c r="B334" s="197">
        <v>8700</v>
      </c>
      <c r="C334" s="13" t="s">
        <v>171</v>
      </c>
      <c r="D334" s="13" t="s">
        <v>11</v>
      </c>
      <c r="E334" s="13"/>
      <c r="F334" s="28" t="s">
        <v>172</v>
      </c>
      <c r="G334" s="31" t="s">
        <v>119</v>
      </c>
      <c r="H334" s="5">
        <f>H333-B334</f>
        <v>-8700</v>
      </c>
      <c r="I334" s="23">
        <f t="shared" si="21"/>
        <v>16.893203883495147</v>
      </c>
      <c r="K334" s="2">
        <v>515</v>
      </c>
    </row>
    <row r="335" spans="1:11" s="47" customFormat="1" ht="12.75">
      <c r="A335" s="12"/>
      <c r="B335" s="203">
        <v>8700</v>
      </c>
      <c r="C335" s="12"/>
      <c r="D335" s="12"/>
      <c r="E335" s="12"/>
      <c r="F335" s="19"/>
      <c r="G335" s="19"/>
      <c r="H335" s="44">
        <v>0</v>
      </c>
      <c r="I335" s="45">
        <f t="shared" si="21"/>
        <v>16.893203883495147</v>
      </c>
      <c r="K335" s="2">
        <v>515</v>
      </c>
    </row>
    <row r="336" spans="8:11" ht="12.75">
      <c r="H336" s="5">
        <f aca="true" t="shared" si="24" ref="H336:H343">H335-B336</f>
        <v>0</v>
      </c>
      <c r="I336" s="23">
        <f t="shared" si="21"/>
        <v>0</v>
      </c>
      <c r="K336" s="2">
        <v>515</v>
      </c>
    </row>
    <row r="337" spans="8:11" ht="12.75">
      <c r="H337" s="5">
        <f t="shared" si="24"/>
        <v>0</v>
      </c>
      <c r="I337" s="23">
        <f aca="true" t="shared" si="25" ref="I337:I400">+B337/K337</f>
        <v>0</v>
      </c>
      <c r="K337" s="2">
        <v>515</v>
      </c>
    </row>
    <row r="338" spans="8:11" ht="12.75">
      <c r="H338" s="5">
        <f t="shared" si="24"/>
        <v>0</v>
      </c>
      <c r="I338" s="23">
        <f t="shared" si="25"/>
        <v>0</v>
      </c>
      <c r="K338" s="2">
        <v>515</v>
      </c>
    </row>
    <row r="339" spans="8:11" ht="12.75">
      <c r="H339" s="5">
        <f t="shared" si="24"/>
        <v>0</v>
      </c>
      <c r="I339" s="23">
        <f t="shared" si="25"/>
        <v>0</v>
      </c>
      <c r="K339" s="2">
        <v>515</v>
      </c>
    </row>
    <row r="340" spans="8:11" ht="12.75">
      <c r="H340" s="5">
        <f t="shared" si="24"/>
        <v>0</v>
      </c>
      <c r="I340" s="23">
        <f t="shared" si="25"/>
        <v>0</v>
      </c>
      <c r="K340" s="2">
        <v>515</v>
      </c>
    </row>
    <row r="341" spans="8:11" ht="12.75">
      <c r="H341" s="5">
        <f t="shared" si="24"/>
        <v>0</v>
      </c>
      <c r="I341" s="23">
        <f t="shared" si="25"/>
        <v>0</v>
      </c>
      <c r="K341" s="2">
        <v>515</v>
      </c>
    </row>
    <row r="342" spans="8:11" ht="12.75">
      <c r="H342" s="5">
        <f t="shared" si="24"/>
        <v>0</v>
      </c>
      <c r="I342" s="23">
        <f t="shared" si="25"/>
        <v>0</v>
      </c>
      <c r="K342" s="2">
        <v>515</v>
      </c>
    </row>
    <row r="343" spans="1:11" s="47" customFormat="1" ht="12.75">
      <c r="A343" s="12"/>
      <c r="B343" s="108">
        <f>+B351+B356+B365+B369+B374</f>
        <v>23240</v>
      </c>
      <c r="C343" s="49" t="s">
        <v>921</v>
      </c>
      <c r="D343" s="48" t="s">
        <v>923</v>
      </c>
      <c r="E343" s="49" t="s">
        <v>922</v>
      </c>
      <c r="F343" s="19"/>
      <c r="G343" s="19"/>
      <c r="H343" s="44">
        <f t="shared" si="24"/>
        <v>-23240</v>
      </c>
      <c r="I343" s="45">
        <f t="shared" si="25"/>
        <v>45.12621359223301</v>
      </c>
      <c r="K343" s="2">
        <v>515</v>
      </c>
    </row>
    <row r="344" spans="2:11" ht="12.75">
      <c r="B344" s="8"/>
      <c r="H344" s="5">
        <v>0</v>
      </c>
      <c r="I344" s="23">
        <f t="shared" si="25"/>
        <v>0</v>
      </c>
      <c r="K344" s="2">
        <v>515</v>
      </c>
    </row>
    <row r="345" spans="2:11" ht="12.75">
      <c r="B345" s="8"/>
      <c r="H345" s="5">
        <v>0</v>
      </c>
      <c r="I345" s="23">
        <f t="shared" si="25"/>
        <v>0</v>
      </c>
      <c r="K345" s="2">
        <v>515</v>
      </c>
    </row>
    <row r="346" spans="2:11" ht="12.75">
      <c r="B346" s="8">
        <v>2500</v>
      </c>
      <c r="C346" s="34" t="s">
        <v>0</v>
      </c>
      <c r="D346" s="1" t="s">
        <v>11</v>
      </c>
      <c r="E346" s="13" t="s">
        <v>912</v>
      </c>
      <c r="F346" s="31" t="s">
        <v>913</v>
      </c>
      <c r="G346" s="28" t="s">
        <v>19</v>
      </c>
      <c r="H346" s="5">
        <f>H345-B346</f>
        <v>-2500</v>
      </c>
      <c r="I346" s="23">
        <f t="shared" si="25"/>
        <v>4.854368932038835</v>
      </c>
      <c r="K346" s="2">
        <v>515</v>
      </c>
    </row>
    <row r="347" spans="2:11" ht="12.75">
      <c r="B347" s="157">
        <v>510</v>
      </c>
      <c r="C347" s="13" t="s">
        <v>0</v>
      </c>
      <c r="D347" s="13" t="s">
        <v>11</v>
      </c>
      <c r="E347" s="13" t="s">
        <v>914</v>
      </c>
      <c r="F347" s="28" t="s">
        <v>915</v>
      </c>
      <c r="G347" s="31" t="s">
        <v>14</v>
      </c>
      <c r="H347" s="5">
        <f>H346-B347</f>
        <v>-3010</v>
      </c>
      <c r="I347" s="23">
        <f t="shared" si="25"/>
        <v>0.9902912621359223</v>
      </c>
      <c r="K347" s="2">
        <v>515</v>
      </c>
    </row>
    <row r="348" spans="2:11" ht="12.75">
      <c r="B348" s="157">
        <v>510</v>
      </c>
      <c r="C348" s="13" t="s">
        <v>0</v>
      </c>
      <c r="D348" s="13" t="s">
        <v>11</v>
      </c>
      <c r="E348" s="13" t="s">
        <v>914</v>
      </c>
      <c r="F348" s="28" t="s">
        <v>915</v>
      </c>
      <c r="G348" s="28" t="s">
        <v>42</v>
      </c>
      <c r="H348" s="5">
        <f>H347-B348</f>
        <v>-3520</v>
      </c>
      <c r="I348" s="23">
        <f t="shared" si="25"/>
        <v>0.9902912621359223</v>
      </c>
      <c r="K348" s="2">
        <v>515</v>
      </c>
    </row>
    <row r="349" spans="2:11" ht="12.75">
      <c r="B349" s="157">
        <v>510</v>
      </c>
      <c r="C349" s="13" t="s">
        <v>0</v>
      </c>
      <c r="D349" s="13" t="s">
        <v>11</v>
      </c>
      <c r="E349" s="13" t="s">
        <v>914</v>
      </c>
      <c r="F349" s="28" t="s">
        <v>915</v>
      </c>
      <c r="G349" s="28" t="s">
        <v>40</v>
      </c>
      <c r="H349" s="5">
        <f>H348-B349</f>
        <v>-4030</v>
      </c>
      <c r="I349" s="23">
        <f t="shared" si="25"/>
        <v>0.9902912621359223</v>
      </c>
      <c r="K349" s="2">
        <v>515</v>
      </c>
    </row>
    <row r="350" spans="2:11" ht="12.75">
      <c r="B350" s="157">
        <v>510</v>
      </c>
      <c r="C350" s="13" t="s">
        <v>0</v>
      </c>
      <c r="D350" s="13" t="s">
        <v>11</v>
      </c>
      <c r="E350" s="13" t="s">
        <v>914</v>
      </c>
      <c r="F350" s="28" t="s">
        <v>915</v>
      </c>
      <c r="G350" s="28" t="s">
        <v>100</v>
      </c>
      <c r="H350" s="5">
        <f>H349-B350</f>
        <v>-4540</v>
      </c>
      <c r="I350" s="23">
        <f t="shared" si="25"/>
        <v>0.9902912621359223</v>
      </c>
      <c r="K350" s="2">
        <v>515</v>
      </c>
    </row>
    <row r="351" spans="1:11" s="47" customFormat="1" ht="12.75">
      <c r="A351" s="12"/>
      <c r="B351" s="108">
        <f>SUM(B346:B350)</f>
        <v>4540</v>
      </c>
      <c r="C351" s="12" t="s">
        <v>0</v>
      </c>
      <c r="D351" s="12"/>
      <c r="E351" s="12"/>
      <c r="F351" s="19"/>
      <c r="G351" s="19"/>
      <c r="H351" s="44">
        <v>0</v>
      </c>
      <c r="I351" s="45">
        <f t="shared" si="25"/>
        <v>8.815533980582524</v>
      </c>
      <c r="K351" s="2">
        <v>515</v>
      </c>
    </row>
    <row r="352" spans="2:11" ht="12.75">
      <c r="B352" s="8"/>
      <c r="H352" s="5">
        <f>H351-B352</f>
        <v>0</v>
      </c>
      <c r="I352" s="23">
        <f t="shared" si="25"/>
        <v>0</v>
      </c>
      <c r="K352" s="2">
        <v>515</v>
      </c>
    </row>
    <row r="353" spans="2:11" ht="12.75">
      <c r="B353" s="8"/>
      <c r="H353" s="5">
        <f>H352-B353</f>
        <v>0</v>
      </c>
      <c r="I353" s="23">
        <f t="shared" si="25"/>
        <v>0</v>
      </c>
      <c r="K353" s="2">
        <v>515</v>
      </c>
    </row>
    <row r="354" spans="2:11" ht="12.75">
      <c r="B354" s="157">
        <v>2150</v>
      </c>
      <c r="C354" s="13" t="s">
        <v>919</v>
      </c>
      <c r="D354" s="13" t="s">
        <v>11</v>
      </c>
      <c r="E354" s="13" t="s">
        <v>914</v>
      </c>
      <c r="F354" s="28" t="s">
        <v>915</v>
      </c>
      <c r="G354" s="31" t="s">
        <v>19</v>
      </c>
      <c r="H354" s="5">
        <f>H353-B354</f>
        <v>-2150</v>
      </c>
      <c r="I354" s="23">
        <f t="shared" si="25"/>
        <v>4.174757281553398</v>
      </c>
      <c r="K354" s="2">
        <v>515</v>
      </c>
    </row>
    <row r="355" spans="2:11" ht="12.75">
      <c r="B355" s="157">
        <v>2150</v>
      </c>
      <c r="C355" s="13" t="s">
        <v>920</v>
      </c>
      <c r="D355" s="13" t="s">
        <v>11</v>
      </c>
      <c r="E355" s="13" t="s">
        <v>914</v>
      </c>
      <c r="F355" s="28" t="s">
        <v>915</v>
      </c>
      <c r="G355" s="28" t="s">
        <v>42</v>
      </c>
      <c r="H355" s="5">
        <f>H354-B355</f>
        <v>-4300</v>
      </c>
      <c r="I355" s="23">
        <f t="shared" si="25"/>
        <v>4.174757281553398</v>
      </c>
      <c r="K355" s="2">
        <v>515</v>
      </c>
    </row>
    <row r="356" spans="1:11" s="47" customFormat="1" ht="12.75">
      <c r="A356" s="12"/>
      <c r="B356" s="108">
        <f>SUM(B354:B355)</f>
        <v>4300</v>
      </c>
      <c r="C356" s="12" t="s">
        <v>1</v>
      </c>
      <c r="D356" s="12"/>
      <c r="E356" s="12"/>
      <c r="F356" s="19"/>
      <c r="G356" s="19"/>
      <c r="H356" s="44">
        <v>0</v>
      </c>
      <c r="I356" s="45">
        <f t="shared" si="25"/>
        <v>8.349514563106796</v>
      </c>
      <c r="K356" s="2">
        <v>515</v>
      </c>
    </row>
    <row r="357" spans="1:11" s="16" customFormat="1" ht="12.75">
      <c r="A357" s="13"/>
      <c r="B357" s="157"/>
      <c r="C357" s="13"/>
      <c r="D357" s="13"/>
      <c r="E357" s="13"/>
      <c r="F357" s="31"/>
      <c r="G357" s="31"/>
      <c r="H357" s="30">
        <v>0</v>
      </c>
      <c r="I357" s="23">
        <f t="shared" si="25"/>
        <v>0</v>
      </c>
      <c r="K357" s="2">
        <v>515</v>
      </c>
    </row>
    <row r="358" spans="1:11" s="16" customFormat="1" ht="12.75">
      <c r="A358" s="13"/>
      <c r="B358" s="157"/>
      <c r="C358" s="13"/>
      <c r="D358" s="13"/>
      <c r="E358" s="13"/>
      <c r="F358" s="31"/>
      <c r="G358" s="31"/>
      <c r="H358" s="30">
        <v>0</v>
      </c>
      <c r="I358" s="23">
        <f t="shared" si="25"/>
        <v>0</v>
      </c>
      <c r="K358" s="2">
        <v>515</v>
      </c>
    </row>
    <row r="359" spans="2:11" ht="12.75">
      <c r="B359" s="8"/>
      <c r="H359" s="30">
        <v>0</v>
      </c>
      <c r="I359" s="23">
        <f t="shared" si="25"/>
        <v>0</v>
      </c>
      <c r="K359" s="2">
        <v>515</v>
      </c>
    </row>
    <row r="360" spans="2:11" ht="12.75">
      <c r="B360" s="157">
        <v>1800</v>
      </c>
      <c r="C360" s="1" t="s">
        <v>23</v>
      </c>
      <c r="D360" s="13" t="s">
        <v>11</v>
      </c>
      <c r="E360" s="1" t="s">
        <v>24</v>
      </c>
      <c r="F360" s="28" t="s">
        <v>915</v>
      </c>
      <c r="G360" s="32" t="s">
        <v>804</v>
      </c>
      <c r="H360" s="5">
        <f>H359-B360</f>
        <v>-1800</v>
      </c>
      <c r="I360" s="23">
        <f t="shared" si="25"/>
        <v>3.495145631067961</v>
      </c>
      <c r="K360" s="2">
        <v>515</v>
      </c>
    </row>
    <row r="361" spans="2:11" ht="12.75">
      <c r="B361" s="157">
        <v>1800</v>
      </c>
      <c r="C361" s="1" t="s">
        <v>23</v>
      </c>
      <c r="D361" s="13" t="s">
        <v>11</v>
      </c>
      <c r="E361" s="34" t="s">
        <v>24</v>
      </c>
      <c r="F361" s="28" t="s">
        <v>915</v>
      </c>
      <c r="G361" s="32" t="s">
        <v>916</v>
      </c>
      <c r="H361" s="5">
        <f>H360-B361</f>
        <v>-3600</v>
      </c>
      <c r="I361" s="23">
        <f t="shared" si="25"/>
        <v>3.495145631067961</v>
      </c>
      <c r="K361" s="2">
        <v>515</v>
      </c>
    </row>
    <row r="362" spans="2:11" ht="12.75">
      <c r="B362" s="157">
        <v>500</v>
      </c>
      <c r="C362" s="13" t="s">
        <v>23</v>
      </c>
      <c r="D362" s="13" t="s">
        <v>11</v>
      </c>
      <c r="E362" s="35" t="s">
        <v>24</v>
      </c>
      <c r="F362" s="28" t="s">
        <v>915</v>
      </c>
      <c r="G362" s="36" t="s">
        <v>17</v>
      </c>
      <c r="H362" s="5">
        <f>H361-B362</f>
        <v>-4100</v>
      </c>
      <c r="I362" s="23">
        <f t="shared" si="25"/>
        <v>0.970873786407767</v>
      </c>
      <c r="K362" s="2">
        <v>515</v>
      </c>
    </row>
    <row r="363" spans="2:11" ht="12.75">
      <c r="B363" s="157">
        <v>500</v>
      </c>
      <c r="C363" s="13" t="s">
        <v>23</v>
      </c>
      <c r="D363" s="13" t="s">
        <v>11</v>
      </c>
      <c r="E363" s="35" t="s">
        <v>24</v>
      </c>
      <c r="F363" s="28" t="s">
        <v>915</v>
      </c>
      <c r="G363" s="28" t="s">
        <v>19</v>
      </c>
      <c r="H363" s="5">
        <f>H362-B363</f>
        <v>-4600</v>
      </c>
      <c r="I363" s="23">
        <f t="shared" si="25"/>
        <v>0.970873786407767</v>
      </c>
      <c r="K363" s="2">
        <v>515</v>
      </c>
    </row>
    <row r="364" spans="2:11" ht="12.75">
      <c r="B364" s="157">
        <v>500</v>
      </c>
      <c r="C364" s="13" t="s">
        <v>23</v>
      </c>
      <c r="D364" s="13" t="s">
        <v>11</v>
      </c>
      <c r="E364" s="35" t="s">
        <v>24</v>
      </c>
      <c r="F364" s="28" t="s">
        <v>915</v>
      </c>
      <c r="G364" s="28" t="s">
        <v>54</v>
      </c>
      <c r="H364" s="5">
        <f>H363-B364</f>
        <v>-5100</v>
      </c>
      <c r="I364" s="23">
        <f t="shared" si="25"/>
        <v>0.970873786407767</v>
      </c>
      <c r="K364" s="2">
        <v>515</v>
      </c>
    </row>
    <row r="365" spans="1:11" s="47" customFormat="1" ht="12.75">
      <c r="A365" s="12"/>
      <c r="B365" s="108">
        <f>SUM(B360:B364)</f>
        <v>5100</v>
      </c>
      <c r="C365" s="12"/>
      <c r="D365" s="12"/>
      <c r="E365" s="12" t="s">
        <v>24</v>
      </c>
      <c r="F365" s="19"/>
      <c r="G365" s="19"/>
      <c r="H365" s="44">
        <v>0</v>
      </c>
      <c r="I365" s="45">
        <f t="shared" si="25"/>
        <v>9.902912621359222</v>
      </c>
      <c r="K365" s="2">
        <v>515</v>
      </c>
    </row>
    <row r="366" spans="2:11" ht="12.75">
      <c r="B366" s="8"/>
      <c r="H366" s="5">
        <f>H365-B366</f>
        <v>0</v>
      </c>
      <c r="I366" s="23">
        <f t="shared" si="25"/>
        <v>0</v>
      </c>
      <c r="K366" s="2">
        <v>515</v>
      </c>
    </row>
    <row r="367" spans="2:11" ht="12.75">
      <c r="B367" s="8"/>
      <c r="H367" s="5">
        <f>H366-B367</f>
        <v>0</v>
      </c>
      <c r="I367" s="23">
        <f t="shared" si="25"/>
        <v>0</v>
      </c>
      <c r="K367" s="2">
        <v>515</v>
      </c>
    </row>
    <row r="368" spans="2:11" ht="12.75">
      <c r="B368" s="8">
        <v>1300</v>
      </c>
      <c r="C368" s="13" t="s">
        <v>28</v>
      </c>
      <c r="D368" s="13" t="s">
        <v>11</v>
      </c>
      <c r="E368" s="1" t="s">
        <v>73</v>
      </c>
      <c r="F368" s="28" t="s">
        <v>915</v>
      </c>
      <c r="G368" s="28" t="s">
        <v>14</v>
      </c>
      <c r="H368" s="5">
        <f>H367-B368</f>
        <v>-1300</v>
      </c>
      <c r="I368" s="23">
        <f t="shared" si="25"/>
        <v>2.5242718446601944</v>
      </c>
      <c r="K368" s="2">
        <v>515</v>
      </c>
    </row>
    <row r="369" spans="1:11" s="47" customFormat="1" ht="12.75">
      <c r="A369" s="12"/>
      <c r="B369" s="108">
        <v>1300</v>
      </c>
      <c r="C369" s="12" t="s">
        <v>28</v>
      </c>
      <c r="D369" s="12"/>
      <c r="E369" s="12"/>
      <c r="F369" s="19"/>
      <c r="G369" s="19"/>
      <c r="H369" s="44">
        <v>0</v>
      </c>
      <c r="I369" s="45">
        <f t="shared" si="25"/>
        <v>2.5242718446601944</v>
      </c>
      <c r="K369" s="2">
        <v>515</v>
      </c>
    </row>
    <row r="370" spans="2:11" ht="12.75">
      <c r="B370" s="8"/>
      <c r="H370" s="5">
        <f>H369-B370</f>
        <v>0</v>
      </c>
      <c r="I370" s="23">
        <f t="shared" si="25"/>
        <v>0</v>
      </c>
      <c r="K370" s="2">
        <v>515</v>
      </c>
    </row>
    <row r="371" spans="2:11" ht="12.75">
      <c r="B371" s="8"/>
      <c r="H371" s="5">
        <f>H370-B371</f>
        <v>0</v>
      </c>
      <c r="I371" s="23">
        <f t="shared" si="25"/>
        <v>0</v>
      </c>
      <c r="K371" s="2">
        <v>515</v>
      </c>
    </row>
    <row r="372" spans="2:11" ht="12.75">
      <c r="B372" s="8">
        <v>5000</v>
      </c>
      <c r="C372" s="13" t="s">
        <v>917</v>
      </c>
      <c r="D372" s="13" t="s">
        <v>11</v>
      </c>
      <c r="E372" s="13"/>
      <c r="F372" s="28" t="s">
        <v>915</v>
      </c>
      <c r="G372" s="28" t="s">
        <v>42</v>
      </c>
      <c r="H372" s="5">
        <f>H371-B372</f>
        <v>-5000</v>
      </c>
      <c r="I372" s="23">
        <f t="shared" si="25"/>
        <v>9.70873786407767</v>
      </c>
      <c r="K372" s="2">
        <v>515</v>
      </c>
    </row>
    <row r="373" spans="2:11" ht="12.75">
      <c r="B373" s="8">
        <v>3000</v>
      </c>
      <c r="C373" s="13" t="s">
        <v>918</v>
      </c>
      <c r="D373" s="13" t="s">
        <v>11</v>
      </c>
      <c r="E373" s="13"/>
      <c r="F373" s="28" t="s">
        <v>915</v>
      </c>
      <c r="G373" s="31" t="s">
        <v>87</v>
      </c>
      <c r="H373" s="5">
        <f>H372-B373</f>
        <v>-8000</v>
      </c>
      <c r="I373" s="23">
        <f t="shared" si="25"/>
        <v>5.825242718446602</v>
      </c>
      <c r="K373" s="2">
        <v>515</v>
      </c>
    </row>
    <row r="374" spans="1:11" s="47" customFormat="1" ht="12.75">
      <c r="A374" s="12"/>
      <c r="B374" s="108">
        <f>SUM(B372:B373)</f>
        <v>8000</v>
      </c>
      <c r="C374" s="12"/>
      <c r="D374" s="12"/>
      <c r="E374" s="12"/>
      <c r="F374" s="19"/>
      <c r="G374" s="19"/>
      <c r="H374" s="44">
        <v>0</v>
      </c>
      <c r="I374" s="45">
        <f t="shared" si="25"/>
        <v>15.533980582524272</v>
      </c>
      <c r="K374" s="2">
        <v>515</v>
      </c>
    </row>
    <row r="375" spans="2:11" ht="12.75">
      <c r="B375" s="8"/>
      <c r="H375" s="5">
        <f aca="true" t="shared" si="26" ref="H375:H380">H374-B375</f>
        <v>0</v>
      </c>
      <c r="I375" s="23">
        <f t="shared" si="25"/>
        <v>0</v>
      </c>
      <c r="K375" s="2">
        <v>515</v>
      </c>
    </row>
    <row r="376" spans="2:11" ht="12.75">
      <c r="B376" s="8"/>
      <c r="H376" s="5">
        <f t="shared" si="26"/>
        <v>0</v>
      </c>
      <c r="I376" s="23">
        <f t="shared" si="25"/>
        <v>0</v>
      </c>
      <c r="K376" s="2">
        <v>515</v>
      </c>
    </row>
    <row r="377" spans="2:11" ht="12.75">
      <c r="B377" s="8"/>
      <c r="H377" s="5">
        <f t="shared" si="26"/>
        <v>0</v>
      </c>
      <c r="I377" s="23">
        <f t="shared" si="25"/>
        <v>0</v>
      </c>
      <c r="K377" s="2">
        <v>515</v>
      </c>
    </row>
    <row r="378" spans="2:11" ht="12.75">
      <c r="B378" s="8"/>
      <c r="H378" s="5">
        <f t="shared" si="26"/>
        <v>0</v>
      </c>
      <c r="I378" s="23">
        <f t="shared" si="25"/>
        <v>0</v>
      </c>
      <c r="K378" s="2">
        <v>515</v>
      </c>
    </row>
    <row r="379" spans="2:11" ht="12.75">
      <c r="B379" s="8"/>
      <c r="H379" s="5">
        <f t="shared" si="26"/>
        <v>0</v>
      </c>
      <c r="I379" s="23">
        <f t="shared" si="25"/>
        <v>0</v>
      </c>
      <c r="K379" s="2">
        <v>515</v>
      </c>
    </row>
    <row r="380" spans="2:11" ht="12.75">
      <c r="B380" s="8"/>
      <c r="H380" s="5">
        <f t="shared" si="26"/>
        <v>0</v>
      </c>
      <c r="I380" s="23">
        <f t="shared" si="25"/>
        <v>0</v>
      </c>
      <c r="K380" s="2">
        <v>515</v>
      </c>
    </row>
    <row r="381" spans="1:11" ht="12.75">
      <c r="A381" s="12"/>
      <c r="B381" s="51">
        <f>+B388+B392+B397+B403+B407+B412+B416</f>
        <v>39300</v>
      </c>
      <c r="C381" s="49" t="s">
        <v>177</v>
      </c>
      <c r="D381" s="48" t="s">
        <v>183</v>
      </c>
      <c r="E381" s="49" t="s">
        <v>963</v>
      </c>
      <c r="F381" s="19"/>
      <c r="G381" s="19"/>
      <c r="H381" s="44"/>
      <c r="I381" s="45">
        <f t="shared" si="25"/>
        <v>76.31067961165049</v>
      </c>
      <c r="J381" s="47"/>
      <c r="K381" s="2">
        <v>515</v>
      </c>
    </row>
    <row r="382" spans="2:11" ht="12.75">
      <c r="B382" s="8"/>
      <c r="H382" s="5">
        <v>0</v>
      </c>
      <c r="I382" s="23">
        <f t="shared" si="25"/>
        <v>0</v>
      </c>
      <c r="K382" s="2">
        <v>515</v>
      </c>
    </row>
    <row r="383" spans="2:11" ht="12.75">
      <c r="B383" s="8"/>
      <c r="H383" s="5">
        <v>0</v>
      </c>
      <c r="I383" s="23">
        <f t="shared" si="25"/>
        <v>0</v>
      </c>
      <c r="K383" s="2">
        <v>515</v>
      </c>
    </row>
    <row r="384" spans="2:11" ht="12.75">
      <c r="B384" s="8">
        <v>2000</v>
      </c>
      <c r="C384" s="34" t="s">
        <v>0</v>
      </c>
      <c r="D384" s="1" t="s">
        <v>11</v>
      </c>
      <c r="E384" s="1" t="s">
        <v>61</v>
      </c>
      <c r="F384" s="41" t="s">
        <v>174</v>
      </c>
      <c r="G384" s="28" t="s">
        <v>87</v>
      </c>
      <c r="H384" s="5">
        <f>H383-B384</f>
        <v>-2000</v>
      </c>
      <c r="I384" s="23">
        <f t="shared" si="25"/>
        <v>3.883495145631068</v>
      </c>
      <c r="K384" s="2">
        <v>515</v>
      </c>
    </row>
    <row r="385" spans="2:11" ht="12.75">
      <c r="B385" s="8">
        <v>5000</v>
      </c>
      <c r="C385" s="34" t="s">
        <v>0</v>
      </c>
      <c r="D385" s="1" t="s">
        <v>11</v>
      </c>
      <c r="E385" s="1" t="s">
        <v>175</v>
      </c>
      <c r="F385" s="41" t="s">
        <v>176</v>
      </c>
      <c r="G385" s="28" t="s">
        <v>87</v>
      </c>
      <c r="H385" s="5">
        <f>H384-B385</f>
        <v>-7000</v>
      </c>
      <c r="I385" s="23">
        <f t="shared" si="25"/>
        <v>9.70873786407767</v>
      </c>
      <c r="K385" s="2">
        <v>515</v>
      </c>
    </row>
    <row r="386" spans="2:11" ht="12.75">
      <c r="B386" s="8">
        <v>3000</v>
      </c>
      <c r="C386" s="34" t="s">
        <v>0</v>
      </c>
      <c r="D386" s="1" t="s">
        <v>11</v>
      </c>
      <c r="E386" s="1" t="s">
        <v>61</v>
      </c>
      <c r="F386" s="50" t="s">
        <v>178</v>
      </c>
      <c r="G386" s="28" t="s">
        <v>98</v>
      </c>
      <c r="H386" s="5">
        <f>H385-B386</f>
        <v>-10000</v>
      </c>
      <c r="I386" s="23">
        <f t="shared" si="25"/>
        <v>5.825242718446602</v>
      </c>
      <c r="K386" s="2">
        <v>515</v>
      </c>
    </row>
    <row r="387" spans="2:11" ht="12.75">
      <c r="B387" s="8">
        <v>500</v>
      </c>
      <c r="C387" s="1" t="s">
        <v>0</v>
      </c>
      <c r="D387" s="1" t="s">
        <v>11</v>
      </c>
      <c r="E387" s="1" t="s">
        <v>15</v>
      </c>
      <c r="F387" s="28" t="s">
        <v>179</v>
      </c>
      <c r="G387" s="28" t="s">
        <v>98</v>
      </c>
      <c r="H387" s="5">
        <f>H386-B387</f>
        <v>-10500</v>
      </c>
      <c r="I387" s="23">
        <f t="shared" si="25"/>
        <v>0.970873786407767</v>
      </c>
      <c r="K387" s="2">
        <v>515</v>
      </c>
    </row>
    <row r="388" spans="1:11" s="47" customFormat="1" ht="12.75">
      <c r="A388" s="12"/>
      <c r="B388" s="108">
        <f>SUM(B384:B387)</f>
        <v>10500</v>
      </c>
      <c r="C388" s="12" t="s">
        <v>0</v>
      </c>
      <c r="D388" s="12"/>
      <c r="E388" s="12"/>
      <c r="F388" s="19"/>
      <c r="G388" s="19"/>
      <c r="H388" s="44">
        <v>0</v>
      </c>
      <c r="I388" s="45">
        <f t="shared" si="25"/>
        <v>20.388349514563107</v>
      </c>
      <c r="K388" s="2">
        <v>515</v>
      </c>
    </row>
    <row r="389" spans="8:11" ht="12.75">
      <c r="H389" s="5">
        <f>H388-B389</f>
        <v>0</v>
      </c>
      <c r="I389" s="23">
        <f t="shared" si="25"/>
        <v>0</v>
      </c>
      <c r="K389" s="2">
        <v>515</v>
      </c>
    </row>
    <row r="390" spans="8:11" ht="12.75">
      <c r="H390" s="5">
        <f>H389-B390</f>
        <v>0</v>
      </c>
      <c r="I390" s="23">
        <f t="shared" si="25"/>
        <v>0</v>
      </c>
      <c r="K390" s="2">
        <v>515</v>
      </c>
    </row>
    <row r="391" spans="2:11" ht="12.75">
      <c r="B391" s="264">
        <v>2200</v>
      </c>
      <c r="C391" s="13" t="s">
        <v>1</v>
      </c>
      <c r="D391" s="1" t="s">
        <v>11</v>
      </c>
      <c r="E391" s="1" t="s">
        <v>15</v>
      </c>
      <c r="F391" s="28" t="s">
        <v>182</v>
      </c>
      <c r="G391" s="28" t="s">
        <v>100</v>
      </c>
      <c r="H391" s="5">
        <f>H390-B391</f>
        <v>-2200</v>
      </c>
      <c r="I391" s="23">
        <f t="shared" si="25"/>
        <v>4.271844660194175</v>
      </c>
      <c r="K391" s="2">
        <v>515</v>
      </c>
    </row>
    <row r="392" spans="1:11" s="47" customFormat="1" ht="12.75">
      <c r="A392" s="12"/>
      <c r="B392" s="203">
        <v>2200</v>
      </c>
      <c r="C392" s="12" t="s">
        <v>1</v>
      </c>
      <c r="D392" s="12"/>
      <c r="E392" s="12"/>
      <c r="F392" s="19"/>
      <c r="G392" s="19"/>
      <c r="H392" s="44">
        <v>0</v>
      </c>
      <c r="I392" s="45">
        <f t="shared" si="25"/>
        <v>4.271844660194175</v>
      </c>
      <c r="K392" s="2">
        <v>515</v>
      </c>
    </row>
    <row r="393" spans="8:11" ht="12.75">
      <c r="H393" s="5">
        <f>H392-B393</f>
        <v>0</v>
      </c>
      <c r="I393" s="23">
        <f t="shared" si="25"/>
        <v>0</v>
      </c>
      <c r="K393" s="2">
        <v>515</v>
      </c>
    </row>
    <row r="394" spans="8:11" ht="12.75">
      <c r="H394" s="5">
        <f>H393-B394</f>
        <v>0</v>
      </c>
      <c r="I394" s="23">
        <f t="shared" si="25"/>
        <v>0</v>
      </c>
      <c r="K394" s="2">
        <v>515</v>
      </c>
    </row>
    <row r="395" spans="8:11" ht="12.75">
      <c r="H395" s="5">
        <f>H394-B395</f>
        <v>0</v>
      </c>
      <c r="I395" s="23">
        <f t="shared" si="25"/>
        <v>0</v>
      </c>
      <c r="K395" s="2">
        <v>515</v>
      </c>
    </row>
    <row r="396" spans="2:11" ht="12.75">
      <c r="B396" s="8">
        <v>5000</v>
      </c>
      <c r="C396" s="1" t="s">
        <v>20</v>
      </c>
      <c r="D396" s="1" t="s">
        <v>11</v>
      </c>
      <c r="E396" s="1" t="s">
        <v>73</v>
      </c>
      <c r="F396" s="28" t="s">
        <v>180</v>
      </c>
      <c r="G396" s="28" t="s">
        <v>98</v>
      </c>
      <c r="H396" s="5">
        <f>H395-B396</f>
        <v>-5000</v>
      </c>
      <c r="I396" s="23">
        <f t="shared" si="25"/>
        <v>9.70873786407767</v>
      </c>
      <c r="K396" s="2">
        <v>515</v>
      </c>
    </row>
    <row r="397" spans="1:11" s="47" customFormat="1" ht="12.75">
      <c r="A397" s="12"/>
      <c r="B397" s="108">
        <v>5000</v>
      </c>
      <c r="C397" s="12" t="s">
        <v>27</v>
      </c>
      <c r="D397" s="12"/>
      <c r="E397" s="12"/>
      <c r="F397" s="19"/>
      <c r="G397" s="19"/>
      <c r="H397" s="44">
        <v>0</v>
      </c>
      <c r="I397" s="45">
        <f t="shared" si="25"/>
        <v>9.70873786407767</v>
      </c>
      <c r="K397" s="2">
        <v>515</v>
      </c>
    </row>
    <row r="398" spans="8:11" ht="12.75">
      <c r="H398" s="5">
        <f>H397-B398</f>
        <v>0</v>
      </c>
      <c r="I398" s="23">
        <f t="shared" si="25"/>
        <v>0</v>
      </c>
      <c r="K398" s="2">
        <v>515</v>
      </c>
    </row>
    <row r="399" spans="2:11" ht="12.75">
      <c r="B399" s="264">
        <v>1500</v>
      </c>
      <c r="C399" s="1" t="s">
        <v>23</v>
      </c>
      <c r="D399" s="1" t="s">
        <v>11</v>
      </c>
      <c r="E399" s="1" t="s">
        <v>24</v>
      </c>
      <c r="F399" s="28" t="s">
        <v>179</v>
      </c>
      <c r="G399" s="28" t="s">
        <v>87</v>
      </c>
      <c r="H399" s="5">
        <f>H398-B399</f>
        <v>-1500</v>
      </c>
      <c r="I399" s="23">
        <f t="shared" si="25"/>
        <v>2.912621359223301</v>
      </c>
      <c r="K399" s="2">
        <v>515</v>
      </c>
    </row>
    <row r="400" spans="2:11" ht="12.75">
      <c r="B400" s="264">
        <v>1300</v>
      </c>
      <c r="C400" s="1" t="s">
        <v>23</v>
      </c>
      <c r="D400" s="1" t="s">
        <v>11</v>
      </c>
      <c r="E400" s="1" t="s">
        <v>24</v>
      </c>
      <c r="F400" s="28" t="s">
        <v>179</v>
      </c>
      <c r="G400" s="28" t="s">
        <v>98</v>
      </c>
      <c r="H400" s="5">
        <f>H399-B400</f>
        <v>-2800</v>
      </c>
      <c r="I400" s="23">
        <f t="shared" si="25"/>
        <v>2.5242718446601944</v>
      </c>
      <c r="K400" s="2">
        <v>515</v>
      </c>
    </row>
    <row r="401" spans="2:11" ht="12.75">
      <c r="B401" s="264">
        <v>3300</v>
      </c>
      <c r="C401" s="1" t="s">
        <v>23</v>
      </c>
      <c r="D401" s="1" t="s">
        <v>11</v>
      </c>
      <c r="E401" s="1" t="s">
        <v>24</v>
      </c>
      <c r="F401" s="28" t="s">
        <v>179</v>
      </c>
      <c r="G401" s="28" t="s">
        <v>100</v>
      </c>
      <c r="H401" s="5">
        <f>H400-B401</f>
        <v>-6100</v>
      </c>
      <c r="I401" s="23">
        <f aca="true" t="shared" si="27" ref="I401:I464">+B401/K401</f>
        <v>6.407766990291262</v>
      </c>
      <c r="K401" s="2">
        <v>515</v>
      </c>
    </row>
    <row r="402" spans="2:11" ht="12.75">
      <c r="B402" s="197">
        <v>5000</v>
      </c>
      <c r="C402" s="13" t="s">
        <v>23</v>
      </c>
      <c r="D402" s="13" t="s">
        <v>11</v>
      </c>
      <c r="E402" s="35" t="s">
        <v>24</v>
      </c>
      <c r="F402" s="31" t="s">
        <v>362</v>
      </c>
      <c r="G402" s="31" t="s">
        <v>112</v>
      </c>
      <c r="H402" s="5">
        <f>H401-B402</f>
        <v>-11100</v>
      </c>
      <c r="I402" s="23">
        <f t="shared" si="27"/>
        <v>9.70873786407767</v>
      </c>
      <c r="K402" s="2">
        <v>515</v>
      </c>
    </row>
    <row r="403" spans="1:11" s="47" customFormat="1" ht="12.75">
      <c r="A403" s="12"/>
      <c r="B403" s="203">
        <f>SUM(B399:B402)</f>
        <v>11100</v>
      </c>
      <c r="C403" s="12"/>
      <c r="D403" s="12"/>
      <c r="E403" s="12" t="s">
        <v>24</v>
      </c>
      <c r="F403" s="19"/>
      <c r="G403" s="19"/>
      <c r="H403" s="44">
        <v>0</v>
      </c>
      <c r="I403" s="45">
        <f t="shared" si="27"/>
        <v>21.553398058252426</v>
      </c>
      <c r="K403" s="2">
        <v>515</v>
      </c>
    </row>
    <row r="404" spans="8:11" ht="12.75">
      <c r="H404" s="5">
        <f>H403-B404</f>
        <v>0</v>
      </c>
      <c r="I404" s="23">
        <f t="shared" si="27"/>
        <v>0</v>
      </c>
      <c r="K404" s="2">
        <v>515</v>
      </c>
    </row>
    <row r="405" spans="8:11" ht="12.75">
      <c r="H405" s="5">
        <f>H404-B405</f>
        <v>0</v>
      </c>
      <c r="I405" s="23">
        <f t="shared" si="27"/>
        <v>0</v>
      </c>
      <c r="K405" s="2">
        <v>515</v>
      </c>
    </row>
    <row r="406" spans="2:11" ht="12.75">
      <c r="B406" s="8">
        <v>5000</v>
      </c>
      <c r="C406" s="1" t="s">
        <v>26</v>
      </c>
      <c r="D406" s="1" t="s">
        <v>11</v>
      </c>
      <c r="E406" s="1" t="s">
        <v>73</v>
      </c>
      <c r="F406" s="28" t="s">
        <v>181</v>
      </c>
      <c r="G406" s="28" t="s">
        <v>98</v>
      </c>
      <c r="H406" s="5">
        <f>H405-B406</f>
        <v>-5000</v>
      </c>
      <c r="I406" s="23">
        <f t="shared" si="27"/>
        <v>9.70873786407767</v>
      </c>
      <c r="K406" s="2">
        <v>515</v>
      </c>
    </row>
    <row r="407" spans="1:11" s="47" customFormat="1" ht="12.75">
      <c r="A407" s="12"/>
      <c r="B407" s="108">
        <v>5000</v>
      </c>
      <c r="C407" s="12" t="s">
        <v>26</v>
      </c>
      <c r="D407" s="12"/>
      <c r="E407" s="12"/>
      <c r="F407" s="19"/>
      <c r="G407" s="19"/>
      <c r="H407" s="44">
        <v>0</v>
      </c>
      <c r="I407" s="45">
        <f t="shared" si="27"/>
        <v>9.70873786407767</v>
      </c>
      <c r="K407" s="2">
        <v>515</v>
      </c>
    </row>
    <row r="408" spans="2:11" ht="12.75">
      <c r="B408" s="8"/>
      <c r="H408" s="5">
        <f>H407-B408</f>
        <v>0</v>
      </c>
      <c r="I408" s="23">
        <f t="shared" si="27"/>
        <v>0</v>
      </c>
      <c r="K408" s="2">
        <v>515</v>
      </c>
    </row>
    <row r="409" spans="2:11" ht="12.75">
      <c r="B409" s="8"/>
      <c r="H409" s="5">
        <f>H408-B409</f>
        <v>0</v>
      </c>
      <c r="I409" s="23">
        <f t="shared" si="27"/>
        <v>0</v>
      </c>
      <c r="K409" s="2">
        <v>515</v>
      </c>
    </row>
    <row r="410" spans="2:11" ht="12.75">
      <c r="B410" s="8">
        <v>2000</v>
      </c>
      <c r="C410" s="1" t="s">
        <v>28</v>
      </c>
      <c r="D410" s="1" t="s">
        <v>11</v>
      </c>
      <c r="E410" s="1" t="s">
        <v>73</v>
      </c>
      <c r="F410" s="28" t="s">
        <v>179</v>
      </c>
      <c r="G410" s="28" t="s">
        <v>98</v>
      </c>
      <c r="H410" s="5">
        <f>H409-B410</f>
        <v>-2000</v>
      </c>
      <c r="I410" s="23">
        <f t="shared" si="27"/>
        <v>3.883495145631068</v>
      </c>
      <c r="K410" s="2">
        <v>515</v>
      </c>
    </row>
    <row r="411" spans="2:11" ht="12.75">
      <c r="B411" s="8">
        <v>2000</v>
      </c>
      <c r="C411" s="1" t="s">
        <v>28</v>
      </c>
      <c r="D411" s="1" t="s">
        <v>11</v>
      </c>
      <c r="E411" s="1" t="s">
        <v>73</v>
      </c>
      <c r="F411" s="28" t="s">
        <v>179</v>
      </c>
      <c r="G411" s="28" t="s">
        <v>100</v>
      </c>
      <c r="H411" s="5">
        <f>H410-B411</f>
        <v>-4000</v>
      </c>
      <c r="I411" s="23">
        <f t="shared" si="27"/>
        <v>3.883495145631068</v>
      </c>
      <c r="K411" s="2">
        <v>515</v>
      </c>
    </row>
    <row r="412" spans="1:11" s="47" customFormat="1" ht="12.75">
      <c r="A412" s="12"/>
      <c r="B412" s="108">
        <f>SUM(B410:B411)</f>
        <v>4000</v>
      </c>
      <c r="C412" s="12" t="s">
        <v>28</v>
      </c>
      <c r="D412" s="12"/>
      <c r="E412" s="12"/>
      <c r="F412" s="19"/>
      <c r="G412" s="19"/>
      <c r="H412" s="44">
        <v>0</v>
      </c>
      <c r="I412" s="45">
        <f t="shared" si="27"/>
        <v>7.766990291262136</v>
      </c>
      <c r="K412" s="2">
        <v>515</v>
      </c>
    </row>
    <row r="413" spans="2:11" ht="12.75">
      <c r="B413" s="8"/>
      <c r="H413" s="5">
        <f>H412-B413</f>
        <v>0</v>
      </c>
      <c r="I413" s="23">
        <f t="shared" si="27"/>
        <v>0</v>
      </c>
      <c r="K413" s="2">
        <v>515</v>
      </c>
    </row>
    <row r="414" spans="2:11" ht="12.75">
      <c r="B414" s="8"/>
      <c r="H414" s="5">
        <f>H413-B414</f>
        <v>0</v>
      </c>
      <c r="I414" s="23">
        <f t="shared" si="27"/>
        <v>0</v>
      </c>
      <c r="K414" s="2">
        <v>515</v>
      </c>
    </row>
    <row r="415" spans="2:11" ht="12.75">
      <c r="B415" s="8">
        <v>1500</v>
      </c>
      <c r="C415" s="1" t="s">
        <v>29</v>
      </c>
      <c r="D415" s="1" t="s">
        <v>11</v>
      </c>
      <c r="E415" s="1" t="s">
        <v>30</v>
      </c>
      <c r="F415" s="28" t="s">
        <v>179</v>
      </c>
      <c r="G415" s="28" t="s">
        <v>100</v>
      </c>
      <c r="H415" s="5">
        <f>H414-B415</f>
        <v>-1500</v>
      </c>
      <c r="I415" s="23">
        <f t="shared" si="27"/>
        <v>2.912621359223301</v>
      </c>
      <c r="K415" s="2">
        <v>515</v>
      </c>
    </row>
    <row r="416" spans="1:11" s="47" customFormat="1" ht="12.75">
      <c r="A416" s="12"/>
      <c r="B416" s="108">
        <v>1500</v>
      </c>
      <c r="C416" s="12"/>
      <c r="D416" s="12"/>
      <c r="E416" s="12" t="s">
        <v>30</v>
      </c>
      <c r="F416" s="19"/>
      <c r="G416" s="19"/>
      <c r="H416" s="44">
        <v>0</v>
      </c>
      <c r="I416" s="45">
        <f t="shared" si="27"/>
        <v>2.912621359223301</v>
      </c>
      <c r="K416" s="2">
        <v>515</v>
      </c>
    </row>
    <row r="417" spans="8:11" ht="12.75">
      <c r="H417" s="5">
        <f aca="true" t="shared" si="28" ref="H417:H424">H416-B417</f>
        <v>0</v>
      </c>
      <c r="I417" s="23">
        <f t="shared" si="27"/>
        <v>0</v>
      </c>
      <c r="K417" s="2">
        <v>515</v>
      </c>
    </row>
    <row r="418" spans="8:11" ht="12.75">
      <c r="H418" s="5">
        <f t="shared" si="28"/>
        <v>0</v>
      </c>
      <c r="I418" s="23">
        <f t="shared" si="27"/>
        <v>0</v>
      </c>
      <c r="K418" s="2">
        <v>515</v>
      </c>
    </row>
    <row r="419" spans="8:11" ht="12.75">
      <c r="H419" s="5">
        <f t="shared" si="28"/>
        <v>0</v>
      </c>
      <c r="I419" s="23">
        <f t="shared" si="27"/>
        <v>0</v>
      </c>
      <c r="K419" s="2">
        <v>515</v>
      </c>
    </row>
    <row r="420" spans="8:11" ht="12.75">
      <c r="H420" s="5">
        <f t="shared" si="28"/>
        <v>0</v>
      </c>
      <c r="I420" s="23">
        <f t="shared" si="27"/>
        <v>0</v>
      </c>
      <c r="K420" s="2">
        <v>515</v>
      </c>
    </row>
    <row r="421" spans="8:11" ht="12.75">
      <c r="H421" s="5">
        <f t="shared" si="28"/>
        <v>0</v>
      </c>
      <c r="I421" s="23">
        <f t="shared" si="27"/>
        <v>0</v>
      </c>
      <c r="K421" s="2">
        <v>515</v>
      </c>
    </row>
    <row r="422" spans="8:11" ht="12.75">
      <c r="H422" s="5">
        <f t="shared" si="28"/>
        <v>0</v>
      </c>
      <c r="I422" s="23">
        <f t="shared" si="27"/>
        <v>0</v>
      </c>
      <c r="K422" s="2">
        <v>515</v>
      </c>
    </row>
    <row r="423" spans="8:11" ht="12.75">
      <c r="H423" s="5">
        <f t="shared" si="28"/>
        <v>0</v>
      </c>
      <c r="I423" s="23">
        <f t="shared" si="27"/>
        <v>0</v>
      </c>
      <c r="K423" s="2">
        <v>515</v>
      </c>
    </row>
    <row r="424" spans="1:11" s="47" customFormat="1" ht="12.75">
      <c r="A424" s="12"/>
      <c r="B424" s="108">
        <f>+B431+B435+B441+B445+B449</f>
        <v>21800</v>
      </c>
      <c r="C424" s="49" t="s">
        <v>1011</v>
      </c>
      <c r="D424" s="48" t="s">
        <v>191</v>
      </c>
      <c r="E424" s="49" t="s">
        <v>192</v>
      </c>
      <c r="F424" s="19"/>
      <c r="G424" s="19"/>
      <c r="H424" s="44">
        <f t="shared" si="28"/>
        <v>-21800</v>
      </c>
      <c r="I424" s="45">
        <f t="shared" si="27"/>
        <v>42.33009708737864</v>
      </c>
      <c r="K424" s="2">
        <v>515</v>
      </c>
    </row>
    <row r="425" spans="2:11" ht="12.75">
      <c r="B425" s="8"/>
      <c r="H425" s="5">
        <v>0</v>
      </c>
      <c r="I425" s="23">
        <f t="shared" si="27"/>
        <v>0</v>
      </c>
      <c r="K425" s="2">
        <v>515</v>
      </c>
    </row>
    <row r="426" spans="2:11" ht="12.75">
      <c r="B426" s="8"/>
      <c r="H426" s="5">
        <f>H425-B426</f>
        <v>0</v>
      </c>
      <c r="I426" s="23">
        <f t="shared" si="27"/>
        <v>0</v>
      </c>
      <c r="K426" s="2">
        <v>515</v>
      </c>
    </row>
    <row r="427" spans="2:11" ht="12.75">
      <c r="B427" s="8">
        <v>2000</v>
      </c>
      <c r="C427" s="34" t="s">
        <v>0</v>
      </c>
      <c r="D427" s="1" t="s">
        <v>11</v>
      </c>
      <c r="E427" s="1" t="s">
        <v>175</v>
      </c>
      <c r="F427" s="41" t="s">
        <v>184</v>
      </c>
      <c r="G427" s="28" t="s">
        <v>98</v>
      </c>
      <c r="H427" s="5">
        <f>H426-B427</f>
        <v>-2000</v>
      </c>
      <c r="I427" s="23">
        <f t="shared" si="27"/>
        <v>3.883495145631068</v>
      </c>
      <c r="K427" s="2">
        <v>515</v>
      </c>
    </row>
    <row r="428" spans="2:11" ht="12.75">
      <c r="B428" s="8">
        <v>3000</v>
      </c>
      <c r="C428" s="34" t="s">
        <v>0</v>
      </c>
      <c r="D428" s="1" t="s">
        <v>11</v>
      </c>
      <c r="E428" s="1" t="s">
        <v>175</v>
      </c>
      <c r="F428" s="41" t="s">
        <v>185</v>
      </c>
      <c r="G428" s="28" t="s">
        <v>100</v>
      </c>
      <c r="H428" s="5">
        <f>H427-B428</f>
        <v>-5000</v>
      </c>
      <c r="I428" s="23">
        <f t="shared" si="27"/>
        <v>5.825242718446602</v>
      </c>
      <c r="K428" s="2">
        <v>515</v>
      </c>
    </row>
    <row r="429" spans="2:11" ht="12.75">
      <c r="B429" s="8">
        <v>2000</v>
      </c>
      <c r="C429" s="34" t="s">
        <v>0</v>
      </c>
      <c r="D429" s="1" t="s">
        <v>11</v>
      </c>
      <c r="E429" s="1" t="s">
        <v>175</v>
      </c>
      <c r="F429" s="41" t="s">
        <v>186</v>
      </c>
      <c r="G429" s="28" t="s">
        <v>104</v>
      </c>
      <c r="H429" s="5">
        <f>H428-B429</f>
        <v>-7000</v>
      </c>
      <c r="I429" s="23">
        <f t="shared" si="27"/>
        <v>3.883495145631068</v>
      </c>
      <c r="K429" s="2">
        <v>515</v>
      </c>
    </row>
    <row r="430" spans="2:11" ht="12.75">
      <c r="B430" s="8">
        <v>2000</v>
      </c>
      <c r="C430" s="34" t="s">
        <v>0</v>
      </c>
      <c r="D430" s="1" t="s">
        <v>11</v>
      </c>
      <c r="E430" s="1" t="s">
        <v>175</v>
      </c>
      <c r="F430" s="41" t="s">
        <v>187</v>
      </c>
      <c r="G430" s="28" t="s">
        <v>106</v>
      </c>
      <c r="H430" s="5">
        <f>H429-B430</f>
        <v>-9000</v>
      </c>
      <c r="I430" s="23">
        <f t="shared" si="27"/>
        <v>3.883495145631068</v>
      </c>
      <c r="K430" s="2">
        <v>515</v>
      </c>
    </row>
    <row r="431" spans="1:11" s="47" customFormat="1" ht="12.75">
      <c r="A431" s="12"/>
      <c r="B431" s="108">
        <f>SUM(B427:B430)</f>
        <v>9000</v>
      </c>
      <c r="C431" s="12" t="s">
        <v>0</v>
      </c>
      <c r="D431" s="12"/>
      <c r="E431" s="12"/>
      <c r="F431" s="19"/>
      <c r="G431" s="19"/>
      <c r="H431" s="44">
        <v>0</v>
      </c>
      <c r="I431" s="45">
        <f t="shared" si="27"/>
        <v>17.475728155339805</v>
      </c>
      <c r="K431" s="2">
        <v>515</v>
      </c>
    </row>
    <row r="432" spans="2:11" ht="12.75">
      <c r="B432" s="8"/>
      <c r="H432" s="5">
        <f>H431-B432</f>
        <v>0</v>
      </c>
      <c r="I432" s="23">
        <f t="shared" si="27"/>
        <v>0</v>
      </c>
      <c r="K432" s="2">
        <v>515</v>
      </c>
    </row>
    <row r="433" spans="2:11" ht="12.75">
      <c r="B433" s="8"/>
      <c r="H433" s="5">
        <f>H432-B433</f>
        <v>0</v>
      </c>
      <c r="I433" s="23">
        <f t="shared" si="27"/>
        <v>0</v>
      </c>
      <c r="K433" s="2">
        <v>515</v>
      </c>
    </row>
    <row r="434" spans="2:11" ht="12.75">
      <c r="B434" s="8">
        <v>5000</v>
      </c>
      <c r="C434" s="1" t="s">
        <v>188</v>
      </c>
      <c r="D434" s="1" t="s">
        <v>11</v>
      </c>
      <c r="E434" s="1" t="s">
        <v>73</v>
      </c>
      <c r="F434" s="28" t="s">
        <v>189</v>
      </c>
      <c r="G434" s="28" t="s">
        <v>100</v>
      </c>
      <c r="H434" s="5">
        <f>H433-B434</f>
        <v>-5000</v>
      </c>
      <c r="I434" s="23">
        <f t="shared" si="27"/>
        <v>9.70873786407767</v>
      </c>
      <c r="K434" s="2">
        <v>515</v>
      </c>
    </row>
    <row r="435" spans="1:11" s="47" customFormat="1" ht="12.75">
      <c r="A435" s="12"/>
      <c r="B435" s="108">
        <v>5000</v>
      </c>
      <c r="C435" s="12" t="s">
        <v>27</v>
      </c>
      <c r="D435" s="12"/>
      <c r="E435" s="12"/>
      <c r="F435" s="19"/>
      <c r="G435" s="19"/>
      <c r="H435" s="44">
        <v>0</v>
      </c>
      <c r="I435" s="45">
        <f t="shared" si="27"/>
        <v>9.70873786407767</v>
      </c>
      <c r="K435" s="2">
        <v>515</v>
      </c>
    </row>
    <row r="436" spans="2:11" ht="12.75">
      <c r="B436" s="8"/>
      <c r="H436" s="5">
        <f>H435-B436</f>
        <v>0</v>
      </c>
      <c r="I436" s="23">
        <f t="shared" si="27"/>
        <v>0</v>
      </c>
      <c r="K436" s="2">
        <v>515</v>
      </c>
    </row>
    <row r="437" spans="2:11" ht="12.75">
      <c r="B437" s="8"/>
      <c r="H437" s="5">
        <f>H436-B437</f>
        <v>0</v>
      </c>
      <c r="I437" s="23">
        <f t="shared" si="27"/>
        <v>0</v>
      </c>
      <c r="K437" s="2">
        <v>515</v>
      </c>
    </row>
    <row r="438" spans="2:11" ht="12.75">
      <c r="B438" s="8">
        <v>800</v>
      </c>
      <c r="C438" s="1" t="s">
        <v>23</v>
      </c>
      <c r="D438" s="1" t="s">
        <v>11</v>
      </c>
      <c r="E438" s="1" t="s">
        <v>24</v>
      </c>
      <c r="F438" s="28" t="s">
        <v>190</v>
      </c>
      <c r="G438" s="28" t="s">
        <v>100</v>
      </c>
      <c r="H438" s="5">
        <f>H437-B438</f>
        <v>-800</v>
      </c>
      <c r="I438" s="23">
        <f t="shared" si="27"/>
        <v>1.5533980582524272</v>
      </c>
      <c r="K438" s="2">
        <v>515</v>
      </c>
    </row>
    <row r="439" spans="2:11" ht="12.75">
      <c r="B439" s="8">
        <v>2000</v>
      </c>
      <c r="C439" s="1" t="s">
        <v>23</v>
      </c>
      <c r="D439" s="1" t="s">
        <v>11</v>
      </c>
      <c r="E439" s="1" t="s">
        <v>24</v>
      </c>
      <c r="F439" s="28" t="s">
        <v>190</v>
      </c>
      <c r="G439" s="28" t="s">
        <v>112</v>
      </c>
      <c r="H439" s="5">
        <f>H438-B439</f>
        <v>-2800</v>
      </c>
      <c r="I439" s="23">
        <f t="shared" si="27"/>
        <v>3.883495145631068</v>
      </c>
      <c r="K439" s="2">
        <v>515</v>
      </c>
    </row>
    <row r="440" spans="2:11" ht="12.75">
      <c r="B440" s="8">
        <v>2000</v>
      </c>
      <c r="C440" s="1" t="s">
        <v>23</v>
      </c>
      <c r="D440" s="1" t="s">
        <v>11</v>
      </c>
      <c r="E440" s="1" t="s">
        <v>24</v>
      </c>
      <c r="F440" s="28" t="s">
        <v>190</v>
      </c>
      <c r="G440" s="28" t="s">
        <v>112</v>
      </c>
      <c r="H440" s="5">
        <f>H439-B440</f>
        <v>-4800</v>
      </c>
      <c r="I440" s="23">
        <f t="shared" si="27"/>
        <v>3.883495145631068</v>
      </c>
      <c r="K440" s="2">
        <v>515</v>
      </c>
    </row>
    <row r="441" spans="1:11" s="47" customFormat="1" ht="12.75">
      <c r="A441" s="12"/>
      <c r="B441" s="108">
        <f>SUM(B438:B440)</f>
        <v>4800</v>
      </c>
      <c r="C441" s="12"/>
      <c r="D441" s="12"/>
      <c r="E441" s="12" t="s">
        <v>24</v>
      </c>
      <c r="F441" s="19"/>
      <c r="G441" s="19"/>
      <c r="H441" s="44">
        <v>0</v>
      </c>
      <c r="I441" s="45">
        <f t="shared" si="27"/>
        <v>9.320388349514563</v>
      </c>
      <c r="K441" s="2">
        <v>515</v>
      </c>
    </row>
    <row r="442" spans="2:11" ht="12.75">
      <c r="B442" s="8"/>
      <c r="H442" s="5">
        <f>H441-B442</f>
        <v>0</v>
      </c>
      <c r="I442" s="23">
        <f t="shared" si="27"/>
        <v>0</v>
      </c>
      <c r="K442" s="2">
        <v>515</v>
      </c>
    </row>
    <row r="443" spans="2:11" ht="12.75">
      <c r="B443" s="8"/>
      <c r="H443" s="5">
        <f>H442-B443</f>
        <v>0</v>
      </c>
      <c r="I443" s="23">
        <f t="shared" si="27"/>
        <v>0</v>
      </c>
      <c r="K443" s="2">
        <v>515</v>
      </c>
    </row>
    <row r="444" spans="2:11" ht="12.75">
      <c r="B444" s="8">
        <v>2000</v>
      </c>
      <c r="C444" s="1" t="s">
        <v>28</v>
      </c>
      <c r="D444" s="1" t="s">
        <v>11</v>
      </c>
      <c r="E444" s="1" t="s">
        <v>73</v>
      </c>
      <c r="F444" s="28" t="s">
        <v>190</v>
      </c>
      <c r="G444" s="28" t="s">
        <v>100</v>
      </c>
      <c r="H444" s="5">
        <f>H443-B444</f>
        <v>-2000</v>
      </c>
      <c r="I444" s="23">
        <f t="shared" si="27"/>
        <v>3.883495145631068</v>
      </c>
      <c r="K444" s="2">
        <v>515</v>
      </c>
    </row>
    <row r="445" spans="1:11" s="47" customFormat="1" ht="12.75">
      <c r="A445" s="12"/>
      <c r="B445" s="108">
        <v>2000</v>
      </c>
      <c r="C445" s="12"/>
      <c r="D445" s="12"/>
      <c r="E445" s="12"/>
      <c r="F445" s="19"/>
      <c r="G445" s="19"/>
      <c r="H445" s="44">
        <v>0</v>
      </c>
      <c r="I445" s="45">
        <f t="shared" si="27"/>
        <v>3.883495145631068</v>
      </c>
      <c r="K445" s="2">
        <v>515</v>
      </c>
    </row>
    <row r="446" spans="2:11" ht="12.75">
      <c r="B446" s="8"/>
      <c r="H446" s="5">
        <f>H445-B446</f>
        <v>0</v>
      </c>
      <c r="I446" s="23">
        <f t="shared" si="27"/>
        <v>0</v>
      </c>
      <c r="K446" s="2">
        <v>515</v>
      </c>
    </row>
    <row r="447" spans="2:11" ht="12.75">
      <c r="B447" s="8"/>
      <c r="H447" s="5">
        <f>H446-B447</f>
        <v>0</v>
      </c>
      <c r="I447" s="23">
        <f t="shared" si="27"/>
        <v>0</v>
      </c>
      <c r="K447" s="2">
        <v>515</v>
      </c>
    </row>
    <row r="448" spans="2:11" ht="12.75">
      <c r="B448" s="8">
        <v>1000</v>
      </c>
      <c r="C448" s="1" t="s">
        <v>29</v>
      </c>
      <c r="D448" s="1" t="s">
        <v>11</v>
      </c>
      <c r="E448" s="1" t="s">
        <v>30</v>
      </c>
      <c r="F448" s="28" t="s">
        <v>190</v>
      </c>
      <c r="G448" s="28" t="s">
        <v>112</v>
      </c>
      <c r="H448" s="5">
        <f>H447-B448</f>
        <v>-1000</v>
      </c>
      <c r="I448" s="23">
        <f t="shared" si="27"/>
        <v>1.941747572815534</v>
      </c>
      <c r="K448" s="2">
        <v>515</v>
      </c>
    </row>
    <row r="449" spans="1:11" s="47" customFormat="1" ht="12.75">
      <c r="A449" s="12"/>
      <c r="B449" s="108">
        <v>1000</v>
      </c>
      <c r="C449" s="12"/>
      <c r="D449" s="12"/>
      <c r="E449" s="12" t="s">
        <v>30</v>
      </c>
      <c r="F449" s="19"/>
      <c r="G449" s="19"/>
      <c r="H449" s="44">
        <v>0</v>
      </c>
      <c r="I449" s="45">
        <f t="shared" si="27"/>
        <v>1.941747572815534</v>
      </c>
      <c r="K449" s="2">
        <v>515</v>
      </c>
    </row>
    <row r="450" spans="2:11" ht="12.75">
      <c r="B450" s="8"/>
      <c r="H450" s="5">
        <f aca="true" t="shared" si="29" ref="H450:H456">H449-B450</f>
        <v>0</v>
      </c>
      <c r="I450" s="23">
        <f t="shared" si="27"/>
        <v>0</v>
      </c>
      <c r="K450" s="2">
        <v>515</v>
      </c>
    </row>
    <row r="451" spans="2:11" ht="12.75">
      <c r="B451" s="8"/>
      <c r="H451" s="5">
        <f t="shared" si="29"/>
        <v>0</v>
      </c>
      <c r="I451" s="23">
        <f t="shared" si="27"/>
        <v>0</v>
      </c>
      <c r="K451" s="2">
        <v>515</v>
      </c>
    </row>
    <row r="452" spans="2:11" ht="12.75">
      <c r="B452" s="8"/>
      <c r="H452" s="5">
        <f t="shared" si="29"/>
        <v>0</v>
      </c>
      <c r="I452" s="23">
        <f t="shared" si="27"/>
        <v>0</v>
      </c>
      <c r="K452" s="2">
        <v>515</v>
      </c>
    </row>
    <row r="453" spans="2:11" ht="12.75">
      <c r="B453" s="8"/>
      <c r="H453" s="5">
        <f t="shared" si="29"/>
        <v>0</v>
      </c>
      <c r="I453" s="23">
        <f t="shared" si="27"/>
        <v>0</v>
      </c>
      <c r="K453" s="2">
        <v>515</v>
      </c>
    </row>
    <row r="454" spans="2:11" ht="12.75">
      <c r="B454" s="8"/>
      <c r="H454" s="5">
        <f t="shared" si="29"/>
        <v>0</v>
      </c>
      <c r="I454" s="23">
        <f t="shared" si="27"/>
        <v>0</v>
      </c>
      <c r="K454" s="2">
        <v>515</v>
      </c>
    </row>
    <row r="455" spans="2:11" ht="12.75">
      <c r="B455" s="8"/>
      <c r="H455" s="5">
        <f t="shared" si="29"/>
        <v>0</v>
      </c>
      <c r="I455" s="23">
        <f t="shared" si="27"/>
        <v>0</v>
      </c>
      <c r="K455" s="2">
        <v>515</v>
      </c>
    </row>
    <row r="456" spans="1:11" s="47" customFormat="1" ht="12.75">
      <c r="A456" s="12"/>
      <c r="B456" s="108">
        <f>+B464+B469+B478+B483+B490</f>
        <v>43300</v>
      </c>
      <c r="C456" s="49" t="s">
        <v>193</v>
      </c>
      <c r="D456" s="48" t="s">
        <v>191</v>
      </c>
      <c r="E456" s="49" t="s">
        <v>207</v>
      </c>
      <c r="F456" s="19"/>
      <c r="G456" s="19"/>
      <c r="H456" s="44">
        <f t="shared" si="29"/>
        <v>-43300</v>
      </c>
      <c r="I456" s="45">
        <f t="shared" si="27"/>
        <v>84.07766990291262</v>
      </c>
      <c r="K456" s="2">
        <v>515</v>
      </c>
    </row>
    <row r="457" spans="2:11" ht="12.75">
      <c r="B457" s="8"/>
      <c r="H457" s="5">
        <v>0</v>
      </c>
      <c r="I457" s="23">
        <f t="shared" si="27"/>
        <v>0</v>
      </c>
      <c r="K457" s="2">
        <v>515</v>
      </c>
    </row>
    <row r="458" spans="2:11" ht="12.75">
      <c r="B458" s="8"/>
      <c r="H458" s="5">
        <f aca="true" t="shared" si="30" ref="H458:H463">H457-B458</f>
        <v>0</v>
      </c>
      <c r="I458" s="23">
        <f t="shared" si="27"/>
        <v>0</v>
      </c>
      <c r="K458" s="2">
        <v>515</v>
      </c>
    </row>
    <row r="459" spans="2:11" ht="12.75">
      <c r="B459" s="8">
        <v>2500</v>
      </c>
      <c r="C459" s="34" t="s">
        <v>0</v>
      </c>
      <c r="D459" s="1" t="s">
        <v>11</v>
      </c>
      <c r="E459" s="1" t="s">
        <v>84</v>
      </c>
      <c r="F459" s="41" t="s">
        <v>194</v>
      </c>
      <c r="G459" s="28" t="s">
        <v>100</v>
      </c>
      <c r="H459" s="5">
        <f t="shared" si="30"/>
        <v>-2500</v>
      </c>
      <c r="I459" s="23">
        <f t="shared" si="27"/>
        <v>4.854368932038835</v>
      </c>
      <c r="K459" s="2">
        <v>515</v>
      </c>
    </row>
    <row r="460" spans="2:11" ht="12.75">
      <c r="B460" s="8">
        <v>2500</v>
      </c>
      <c r="C460" s="34" t="s">
        <v>0</v>
      </c>
      <c r="D460" s="1" t="s">
        <v>11</v>
      </c>
      <c r="E460" s="1" t="s">
        <v>84</v>
      </c>
      <c r="F460" s="41" t="s">
        <v>195</v>
      </c>
      <c r="G460" s="28" t="s">
        <v>104</v>
      </c>
      <c r="H460" s="5">
        <f t="shared" si="30"/>
        <v>-5000</v>
      </c>
      <c r="I460" s="23">
        <f t="shared" si="27"/>
        <v>4.854368932038835</v>
      </c>
      <c r="K460" s="2">
        <v>515</v>
      </c>
    </row>
    <row r="461" spans="2:11" ht="12.75">
      <c r="B461" s="8">
        <v>2500</v>
      </c>
      <c r="C461" s="34" t="s">
        <v>0</v>
      </c>
      <c r="D461" s="1" t="s">
        <v>11</v>
      </c>
      <c r="E461" s="1" t="s">
        <v>84</v>
      </c>
      <c r="F461" s="41" t="s">
        <v>196</v>
      </c>
      <c r="G461" s="28" t="s">
        <v>106</v>
      </c>
      <c r="H461" s="5">
        <f t="shared" si="30"/>
        <v>-7500</v>
      </c>
      <c r="I461" s="23">
        <f t="shared" si="27"/>
        <v>4.854368932038835</v>
      </c>
      <c r="K461" s="2">
        <v>515</v>
      </c>
    </row>
    <row r="462" spans="2:11" ht="12.75">
      <c r="B462" s="8">
        <v>2500</v>
      </c>
      <c r="C462" s="1" t="s">
        <v>0</v>
      </c>
      <c r="D462" s="1" t="s">
        <v>11</v>
      </c>
      <c r="E462" s="1" t="s">
        <v>197</v>
      </c>
      <c r="F462" s="28" t="s">
        <v>198</v>
      </c>
      <c r="G462" s="28" t="s">
        <v>100</v>
      </c>
      <c r="H462" s="5">
        <f t="shared" si="30"/>
        <v>-10000</v>
      </c>
      <c r="I462" s="23">
        <f t="shared" si="27"/>
        <v>4.854368932038835</v>
      </c>
      <c r="K462" s="2">
        <v>515</v>
      </c>
    </row>
    <row r="463" spans="2:11" ht="12.75">
      <c r="B463" s="8">
        <v>2500</v>
      </c>
      <c r="C463" s="1" t="s">
        <v>0</v>
      </c>
      <c r="D463" s="1" t="s">
        <v>11</v>
      </c>
      <c r="E463" s="1" t="s">
        <v>197</v>
      </c>
      <c r="F463" s="28" t="s">
        <v>199</v>
      </c>
      <c r="G463" s="28" t="s">
        <v>104</v>
      </c>
      <c r="H463" s="5">
        <f t="shared" si="30"/>
        <v>-12500</v>
      </c>
      <c r="I463" s="23">
        <f t="shared" si="27"/>
        <v>4.854368932038835</v>
      </c>
      <c r="K463" s="2">
        <v>515</v>
      </c>
    </row>
    <row r="464" spans="1:11" s="47" customFormat="1" ht="12.75">
      <c r="A464" s="12"/>
      <c r="B464" s="108">
        <f>SUM(B459:B463)</f>
        <v>12500</v>
      </c>
      <c r="C464" s="12" t="s">
        <v>0</v>
      </c>
      <c r="D464" s="12"/>
      <c r="E464" s="12"/>
      <c r="F464" s="19"/>
      <c r="G464" s="19"/>
      <c r="H464" s="44">
        <v>0</v>
      </c>
      <c r="I464" s="45">
        <f t="shared" si="27"/>
        <v>24.271844660194176</v>
      </c>
      <c r="K464" s="2">
        <v>515</v>
      </c>
    </row>
    <row r="465" spans="2:11" ht="12.75">
      <c r="B465" s="8"/>
      <c r="H465" s="5">
        <f>H464-B465</f>
        <v>0</v>
      </c>
      <c r="I465" s="23">
        <f aca="true" t="shared" si="31" ref="I465:I528">+B465/K465</f>
        <v>0</v>
      </c>
      <c r="K465" s="2">
        <v>515</v>
      </c>
    </row>
    <row r="466" spans="2:11" ht="12.75">
      <c r="B466" s="8"/>
      <c r="H466" s="5">
        <f>H465-B466</f>
        <v>0</v>
      </c>
      <c r="I466" s="23">
        <f t="shared" si="31"/>
        <v>0</v>
      </c>
      <c r="K466" s="2">
        <v>515</v>
      </c>
    </row>
    <row r="467" spans="2:11" ht="12.75">
      <c r="B467" s="8">
        <v>2500</v>
      </c>
      <c r="C467" s="1" t="s">
        <v>200</v>
      </c>
      <c r="D467" s="1" t="s">
        <v>11</v>
      </c>
      <c r="E467" s="1" t="s">
        <v>73</v>
      </c>
      <c r="F467" s="28" t="s">
        <v>201</v>
      </c>
      <c r="G467" s="28" t="s">
        <v>98</v>
      </c>
      <c r="H467" s="5">
        <f>H466-B467</f>
        <v>-2500</v>
      </c>
      <c r="I467" s="23">
        <f t="shared" si="31"/>
        <v>4.854368932038835</v>
      </c>
      <c r="K467" s="2">
        <v>515</v>
      </c>
    </row>
    <row r="468" spans="2:11" ht="12.75">
      <c r="B468" s="8">
        <v>2000</v>
      </c>
      <c r="C468" s="1" t="s">
        <v>202</v>
      </c>
      <c r="D468" s="1" t="s">
        <v>11</v>
      </c>
      <c r="E468" s="1" t="s">
        <v>73</v>
      </c>
      <c r="F468" s="28" t="s">
        <v>203</v>
      </c>
      <c r="G468" s="28" t="s">
        <v>106</v>
      </c>
      <c r="H468" s="5">
        <f>H467-B468</f>
        <v>-4500</v>
      </c>
      <c r="I468" s="23">
        <f t="shared" si="31"/>
        <v>3.883495145631068</v>
      </c>
      <c r="K468" s="2">
        <v>515</v>
      </c>
    </row>
    <row r="469" spans="1:11" s="47" customFormat="1" ht="12.75">
      <c r="A469" s="12"/>
      <c r="B469" s="108">
        <f>SUM(B467:B468)</f>
        <v>4500</v>
      </c>
      <c r="C469" s="12" t="s">
        <v>27</v>
      </c>
      <c r="D469" s="12"/>
      <c r="E469" s="12"/>
      <c r="F469" s="19"/>
      <c r="G469" s="19"/>
      <c r="H469" s="44">
        <v>0</v>
      </c>
      <c r="I469" s="45">
        <f t="shared" si="31"/>
        <v>8.737864077669903</v>
      </c>
      <c r="K469" s="2">
        <v>515</v>
      </c>
    </row>
    <row r="470" spans="2:11" ht="12.75">
      <c r="B470" s="8"/>
      <c r="H470" s="5">
        <f aca="true" t="shared" si="32" ref="H470:H477">H469-B470</f>
        <v>0</v>
      </c>
      <c r="I470" s="23">
        <f t="shared" si="31"/>
        <v>0</v>
      </c>
      <c r="K470" s="2">
        <v>515</v>
      </c>
    </row>
    <row r="471" spans="2:11" ht="12.75">
      <c r="B471" s="8"/>
      <c r="H471" s="5">
        <f t="shared" si="32"/>
        <v>0</v>
      </c>
      <c r="I471" s="23">
        <f t="shared" si="31"/>
        <v>0</v>
      </c>
      <c r="K471" s="2">
        <v>515</v>
      </c>
    </row>
    <row r="472" spans="2:11" ht="12.75">
      <c r="B472" s="8">
        <v>1300</v>
      </c>
      <c r="C472" s="1" t="s">
        <v>23</v>
      </c>
      <c r="D472" s="1" t="s">
        <v>11</v>
      </c>
      <c r="E472" s="1" t="s">
        <v>24</v>
      </c>
      <c r="F472" s="28" t="s">
        <v>204</v>
      </c>
      <c r="G472" s="28" t="s">
        <v>98</v>
      </c>
      <c r="H472" s="5">
        <f t="shared" si="32"/>
        <v>-1300</v>
      </c>
      <c r="I472" s="23">
        <f t="shared" si="31"/>
        <v>2.5242718446601944</v>
      </c>
      <c r="K472" s="2">
        <v>515</v>
      </c>
    </row>
    <row r="473" spans="2:11" ht="12.75">
      <c r="B473" s="8">
        <v>2400</v>
      </c>
      <c r="C473" s="1" t="s">
        <v>23</v>
      </c>
      <c r="D473" s="1" t="s">
        <v>11</v>
      </c>
      <c r="E473" s="1" t="s">
        <v>24</v>
      </c>
      <c r="F473" s="28" t="s">
        <v>204</v>
      </c>
      <c r="G473" s="28" t="s">
        <v>98</v>
      </c>
      <c r="H473" s="5">
        <f t="shared" si="32"/>
        <v>-3700</v>
      </c>
      <c r="I473" s="23">
        <f t="shared" si="31"/>
        <v>4.660194174757281</v>
      </c>
      <c r="K473" s="2">
        <v>515</v>
      </c>
    </row>
    <row r="474" spans="2:11" ht="12.75">
      <c r="B474" s="8">
        <v>2500</v>
      </c>
      <c r="C474" s="1" t="s">
        <v>23</v>
      </c>
      <c r="D474" s="1" t="s">
        <v>11</v>
      </c>
      <c r="E474" s="1" t="s">
        <v>24</v>
      </c>
      <c r="F474" s="28" t="s">
        <v>204</v>
      </c>
      <c r="G474" s="28" t="s">
        <v>100</v>
      </c>
      <c r="H474" s="5">
        <f t="shared" si="32"/>
        <v>-6200</v>
      </c>
      <c r="I474" s="23">
        <f t="shared" si="31"/>
        <v>4.854368932038835</v>
      </c>
      <c r="K474" s="2">
        <v>515</v>
      </c>
    </row>
    <row r="475" spans="2:11" ht="12.75">
      <c r="B475" s="8">
        <v>2700</v>
      </c>
      <c r="C475" s="1" t="s">
        <v>23</v>
      </c>
      <c r="D475" s="1" t="s">
        <v>11</v>
      </c>
      <c r="E475" s="1" t="s">
        <v>24</v>
      </c>
      <c r="F475" s="28" t="s">
        <v>204</v>
      </c>
      <c r="G475" s="28" t="s">
        <v>104</v>
      </c>
      <c r="H475" s="5">
        <f t="shared" si="32"/>
        <v>-8900</v>
      </c>
      <c r="I475" s="23">
        <f t="shared" si="31"/>
        <v>5.242718446601942</v>
      </c>
      <c r="K475" s="2">
        <v>515</v>
      </c>
    </row>
    <row r="476" spans="2:11" ht="12.75">
      <c r="B476" s="8">
        <v>800</v>
      </c>
      <c r="C476" s="1" t="s">
        <v>23</v>
      </c>
      <c r="D476" s="1" t="s">
        <v>11</v>
      </c>
      <c r="E476" s="1" t="s">
        <v>24</v>
      </c>
      <c r="F476" s="28" t="s">
        <v>204</v>
      </c>
      <c r="G476" s="28" t="s">
        <v>106</v>
      </c>
      <c r="H476" s="5">
        <f t="shared" si="32"/>
        <v>-9700</v>
      </c>
      <c r="I476" s="23">
        <f t="shared" si="31"/>
        <v>1.5533980582524272</v>
      </c>
      <c r="K476" s="2">
        <v>515</v>
      </c>
    </row>
    <row r="477" spans="2:11" ht="12.75">
      <c r="B477" s="8">
        <v>600</v>
      </c>
      <c r="C477" s="1" t="s">
        <v>23</v>
      </c>
      <c r="D477" s="1" t="s">
        <v>11</v>
      </c>
      <c r="E477" s="1" t="s">
        <v>24</v>
      </c>
      <c r="F477" s="28" t="s">
        <v>204</v>
      </c>
      <c r="G477" s="28" t="s">
        <v>109</v>
      </c>
      <c r="H477" s="5">
        <f t="shared" si="32"/>
        <v>-10300</v>
      </c>
      <c r="I477" s="23">
        <f t="shared" si="31"/>
        <v>1.1650485436893203</v>
      </c>
      <c r="K477" s="2">
        <v>515</v>
      </c>
    </row>
    <row r="478" spans="1:11" s="47" customFormat="1" ht="12.75">
      <c r="A478" s="12"/>
      <c r="B478" s="108">
        <f>SUM(B472:B477)</f>
        <v>10300</v>
      </c>
      <c r="C478" s="12"/>
      <c r="D478" s="12"/>
      <c r="E478" s="12" t="s">
        <v>24</v>
      </c>
      <c r="F478" s="19"/>
      <c r="G478" s="19"/>
      <c r="H478" s="44">
        <v>0</v>
      </c>
      <c r="I478" s="45">
        <f t="shared" si="31"/>
        <v>20</v>
      </c>
      <c r="K478" s="2">
        <v>515</v>
      </c>
    </row>
    <row r="479" spans="2:11" ht="12.75">
      <c r="B479" s="8"/>
      <c r="H479" s="5">
        <f>H478-B479</f>
        <v>0</v>
      </c>
      <c r="I479" s="23">
        <f t="shared" si="31"/>
        <v>0</v>
      </c>
      <c r="K479" s="2">
        <v>515</v>
      </c>
    </row>
    <row r="480" spans="2:11" ht="12.75">
      <c r="B480" s="8"/>
      <c r="H480" s="5">
        <f>H479-B480</f>
        <v>0</v>
      </c>
      <c r="I480" s="23">
        <f t="shared" si="31"/>
        <v>0</v>
      </c>
      <c r="K480" s="2">
        <v>515</v>
      </c>
    </row>
    <row r="481" spans="2:11" ht="12.75">
      <c r="B481" s="8">
        <v>3500</v>
      </c>
      <c r="C481" s="1" t="s">
        <v>26</v>
      </c>
      <c r="D481" s="1" t="s">
        <v>11</v>
      </c>
      <c r="E481" s="1" t="s">
        <v>73</v>
      </c>
      <c r="F481" s="28" t="s">
        <v>205</v>
      </c>
      <c r="G481" s="28" t="s">
        <v>98</v>
      </c>
      <c r="H481" s="5">
        <f>H480-B481</f>
        <v>-3500</v>
      </c>
      <c r="I481" s="23">
        <f t="shared" si="31"/>
        <v>6.796116504854369</v>
      </c>
      <c r="K481" s="2">
        <v>515</v>
      </c>
    </row>
    <row r="482" spans="2:11" ht="12.75">
      <c r="B482" s="8">
        <v>4500</v>
      </c>
      <c r="C482" s="1" t="s">
        <v>26</v>
      </c>
      <c r="D482" s="1" t="s">
        <v>11</v>
      </c>
      <c r="E482" s="1" t="s">
        <v>73</v>
      </c>
      <c r="F482" s="28" t="s">
        <v>206</v>
      </c>
      <c r="G482" s="28" t="s">
        <v>104</v>
      </c>
      <c r="H482" s="5">
        <f>H481-B482</f>
        <v>-8000</v>
      </c>
      <c r="I482" s="23">
        <f t="shared" si="31"/>
        <v>8.737864077669903</v>
      </c>
      <c r="K482" s="2">
        <v>515</v>
      </c>
    </row>
    <row r="483" spans="1:11" s="47" customFormat="1" ht="12.75">
      <c r="A483" s="12"/>
      <c r="B483" s="108">
        <f>SUM(B481:B482)</f>
        <v>8000</v>
      </c>
      <c r="C483" s="12"/>
      <c r="D483" s="12"/>
      <c r="E483" s="12"/>
      <c r="F483" s="19"/>
      <c r="G483" s="19"/>
      <c r="H483" s="44">
        <v>0</v>
      </c>
      <c r="I483" s="45">
        <f t="shared" si="31"/>
        <v>15.533980582524272</v>
      </c>
      <c r="K483" s="2">
        <v>515</v>
      </c>
    </row>
    <row r="484" spans="2:11" ht="12.75">
      <c r="B484" s="8"/>
      <c r="H484" s="5">
        <f aca="true" t="shared" si="33" ref="H484:H489">H483-B484</f>
        <v>0</v>
      </c>
      <c r="I484" s="23">
        <f t="shared" si="31"/>
        <v>0</v>
      </c>
      <c r="K484" s="2">
        <v>515</v>
      </c>
    </row>
    <row r="485" spans="2:11" ht="12.75">
      <c r="B485" s="8"/>
      <c r="H485" s="5">
        <f t="shared" si="33"/>
        <v>0</v>
      </c>
      <c r="I485" s="23">
        <f t="shared" si="31"/>
        <v>0</v>
      </c>
      <c r="K485" s="2">
        <v>515</v>
      </c>
    </row>
    <row r="486" spans="2:11" ht="12.75">
      <c r="B486" s="8">
        <v>2000</v>
      </c>
      <c r="C486" s="1" t="s">
        <v>28</v>
      </c>
      <c r="D486" s="1" t="s">
        <v>11</v>
      </c>
      <c r="E486" s="1" t="s">
        <v>73</v>
      </c>
      <c r="F486" s="28" t="s">
        <v>204</v>
      </c>
      <c r="G486" s="28" t="s">
        <v>98</v>
      </c>
      <c r="H486" s="5">
        <f t="shared" si="33"/>
        <v>-2000</v>
      </c>
      <c r="I486" s="23">
        <f t="shared" si="31"/>
        <v>3.883495145631068</v>
      </c>
      <c r="K486" s="2">
        <v>515</v>
      </c>
    </row>
    <row r="487" spans="2:11" ht="12.75">
      <c r="B487" s="8">
        <v>2000</v>
      </c>
      <c r="C487" s="1" t="s">
        <v>28</v>
      </c>
      <c r="D487" s="1" t="s">
        <v>11</v>
      </c>
      <c r="E487" s="1" t="s">
        <v>73</v>
      </c>
      <c r="F487" s="28" t="s">
        <v>204</v>
      </c>
      <c r="G487" s="28" t="s">
        <v>100</v>
      </c>
      <c r="H487" s="5">
        <f t="shared" si="33"/>
        <v>-4000</v>
      </c>
      <c r="I487" s="23">
        <f t="shared" si="31"/>
        <v>3.883495145631068</v>
      </c>
      <c r="K487" s="2">
        <v>515</v>
      </c>
    </row>
    <row r="488" spans="2:11" ht="12.75">
      <c r="B488" s="8">
        <v>2000</v>
      </c>
      <c r="C488" s="1" t="s">
        <v>28</v>
      </c>
      <c r="D488" s="1" t="s">
        <v>11</v>
      </c>
      <c r="E488" s="1" t="s">
        <v>73</v>
      </c>
      <c r="F488" s="28" t="s">
        <v>204</v>
      </c>
      <c r="G488" s="28" t="s">
        <v>104</v>
      </c>
      <c r="H488" s="5">
        <f t="shared" si="33"/>
        <v>-6000</v>
      </c>
      <c r="I488" s="23">
        <f t="shared" si="31"/>
        <v>3.883495145631068</v>
      </c>
      <c r="K488" s="2">
        <v>515</v>
      </c>
    </row>
    <row r="489" spans="2:11" ht="12.75">
      <c r="B489" s="8">
        <v>2000</v>
      </c>
      <c r="C489" s="1" t="s">
        <v>28</v>
      </c>
      <c r="D489" s="1" t="s">
        <v>11</v>
      </c>
      <c r="E489" s="1" t="s">
        <v>73</v>
      </c>
      <c r="F489" s="28" t="s">
        <v>204</v>
      </c>
      <c r="G489" s="28" t="s">
        <v>106</v>
      </c>
      <c r="H489" s="5">
        <f t="shared" si="33"/>
        <v>-8000</v>
      </c>
      <c r="I489" s="23">
        <f t="shared" si="31"/>
        <v>3.883495145631068</v>
      </c>
      <c r="K489" s="2">
        <v>515</v>
      </c>
    </row>
    <row r="490" spans="1:11" s="47" customFormat="1" ht="12.75">
      <c r="A490" s="12"/>
      <c r="B490" s="108">
        <f>SUM(B486:B489)</f>
        <v>8000</v>
      </c>
      <c r="C490" s="12" t="s">
        <v>28</v>
      </c>
      <c r="D490" s="12"/>
      <c r="E490" s="12"/>
      <c r="F490" s="19"/>
      <c r="G490" s="19"/>
      <c r="H490" s="44">
        <v>0</v>
      </c>
      <c r="I490" s="45">
        <f t="shared" si="31"/>
        <v>15.533980582524272</v>
      </c>
      <c r="K490" s="2">
        <v>515</v>
      </c>
    </row>
    <row r="491" spans="2:11" ht="12.75">
      <c r="B491" s="8"/>
      <c r="H491" s="5">
        <f aca="true" t="shared" si="34" ref="H491:H498">H490-B491</f>
        <v>0</v>
      </c>
      <c r="I491" s="23">
        <f t="shared" si="31"/>
        <v>0</v>
      </c>
      <c r="K491" s="2">
        <v>515</v>
      </c>
    </row>
    <row r="492" spans="2:11" ht="12.75">
      <c r="B492" s="8"/>
      <c r="H492" s="5">
        <f t="shared" si="34"/>
        <v>0</v>
      </c>
      <c r="I492" s="23">
        <f t="shared" si="31"/>
        <v>0</v>
      </c>
      <c r="K492" s="2">
        <v>515</v>
      </c>
    </row>
    <row r="493" spans="2:11" ht="12.75">
      <c r="B493" s="8"/>
      <c r="H493" s="5">
        <f t="shared" si="34"/>
        <v>0</v>
      </c>
      <c r="I493" s="23">
        <f t="shared" si="31"/>
        <v>0</v>
      </c>
      <c r="K493" s="2">
        <v>515</v>
      </c>
    </row>
    <row r="494" spans="2:11" ht="12.75">
      <c r="B494" s="8"/>
      <c r="H494" s="5">
        <f t="shared" si="34"/>
        <v>0</v>
      </c>
      <c r="I494" s="23">
        <f t="shared" si="31"/>
        <v>0</v>
      </c>
      <c r="K494" s="2">
        <v>515</v>
      </c>
    </row>
    <row r="495" spans="2:11" ht="12.75">
      <c r="B495" s="8"/>
      <c r="H495" s="5">
        <f t="shared" si="34"/>
        <v>0</v>
      </c>
      <c r="I495" s="23">
        <f t="shared" si="31"/>
        <v>0</v>
      </c>
      <c r="K495" s="2">
        <v>515</v>
      </c>
    </row>
    <row r="496" spans="2:11" ht="12.75">
      <c r="B496" s="8"/>
      <c r="H496" s="5">
        <f t="shared" si="34"/>
        <v>0</v>
      </c>
      <c r="I496" s="23">
        <f t="shared" si="31"/>
        <v>0</v>
      </c>
      <c r="K496" s="2">
        <v>515</v>
      </c>
    </row>
    <row r="497" spans="2:11" ht="12.75">
      <c r="B497" s="8"/>
      <c r="H497" s="5">
        <f t="shared" si="34"/>
        <v>0</v>
      </c>
      <c r="I497" s="23">
        <f t="shared" si="31"/>
        <v>0</v>
      </c>
      <c r="K497" s="2">
        <v>515</v>
      </c>
    </row>
    <row r="498" spans="1:11" s="47" customFormat="1" ht="12.75">
      <c r="A498" s="12"/>
      <c r="B498" s="108">
        <f>+B503+B508+B517+B522+B528</f>
        <v>24100</v>
      </c>
      <c r="C498" s="49" t="s">
        <v>211</v>
      </c>
      <c r="D498" s="48" t="s">
        <v>223</v>
      </c>
      <c r="E498" s="49" t="s">
        <v>207</v>
      </c>
      <c r="F498" s="19"/>
      <c r="G498" s="19"/>
      <c r="H498" s="44">
        <f t="shared" si="34"/>
        <v>-24100</v>
      </c>
      <c r="I498" s="45">
        <f t="shared" si="31"/>
        <v>46.79611650485437</v>
      </c>
      <c r="K498" s="2">
        <v>515</v>
      </c>
    </row>
    <row r="499" spans="2:11" ht="12.75">
      <c r="B499" s="8"/>
      <c r="H499" s="5">
        <v>0</v>
      </c>
      <c r="I499" s="23">
        <f t="shared" si="31"/>
        <v>0</v>
      </c>
      <c r="K499" s="2">
        <v>515</v>
      </c>
    </row>
    <row r="500" spans="2:11" ht="12.75">
      <c r="B500" s="8"/>
      <c r="H500" s="5">
        <f>H499-B500</f>
        <v>0</v>
      </c>
      <c r="I500" s="23">
        <f t="shared" si="31"/>
        <v>0</v>
      </c>
      <c r="K500" s="2">
        <v>515</v>
      </c>
    </row>
    <row r="501" spans="2:11" ht="12.75">
      <c r="B501" s="8">
        <v>2500</v>
      </c>
      <c r="C501" s="1" t="s">
        <v>0</v>
      </c>
      <c r="D501" s="1" t="s">
        <v>11</v>
      </c>
      <c r="E501" s="1" t="s">
        <v>197</v>
      </c>
      <c r="F501" s="28" t="s">
        <v>212</v>
      </c>
      <c r="G501" s="28" t="s">
        <v>213</v>
      </c>
      <c r="H501" s="5">
        <f>H500-B501</f>
        <v>-2500</v>
      </c>
      <c r="I501" s="23">
        <f t="shared" si="31"/>
        <v>4.854368932038835</v>
      </c>
      <c r="K501" s="2">
        <v>515</v>
      </c>
    </row>
    <row r="502" spans="2:11" ht="12.75">
      <c r="B502" s="8">
        <v>1000</v>
      </c>
      <c r="C502" s="1" t="s">
        <v>0</v>
      </c>
      <c r="D502" s="1" t="s">
        <v>11</v>
      </c>
      <c r="E502" s="1" t="s">
        <v>197</v>
      </c>
      <c r="F502" s="28" t="s">
        <v>214</v>
      </c>
      <c r="G502" s="28" t="s">
        <v>215</v>
      </c>
      <c r="H502" s="5">
        <f>H501-B502</f>
        <v>-3500</v>
      </c>
      <c r="I502" s="23">
        <f t="shared" si="31"/>
        <v>1.941747572815534</v>
      </c>
      <c r="K502" s="2">
        <v>515</v>
      </c>
    </row>
    <row r="503" spans="1:11" s="47" customFormat="1" ht="12.75">
      <c r="A503" s="12"/>
      <c r="B503" s="108">
        <f>SUM(B501:B502)</f>
        <v>3500</v>
      </c>
      <c r="C503" s="12" t="s">
        <v>0</v>
      </c>
      <c r="D503" s="12"/>
      <c r="E503" s="12"/>
      <c r="F503" s="19"/>
      <c r="G503" s="19"/>
      <c r="H503" s="44">
        <v>0</v>
      </c>
      <c r="I503" s="45">
        <f t="shared" si="31"/>
        <v>6.796116504854369</v>
      </c>
      <c r="K503" s="2">
        <v>515</v>
      </c>
    </row>
    <row r="504" spans="2:11" ht="12.75">
      <c r="B504" s="8"/>
      <c r="H504" s="5">
        <f>H503-B504</f>
        <v>0</v>
      </c>
      <c r="I504" s="23">
        <f t="shared" si="31"/>
        <v>0</v>
      </c>
      <c r="K504" s="2">
        <v>515</v>
      </c>
    </row>
    <row r="505" spans="2:11" ht="12.75">
      <c r="B505" s="8"/>
      <c r="H505" s="5">
        <f>H504-B505</f>
        <v>0</v>
      </c>
      <c r="I505" s="23">
        <f t="shared" si="31"/>
        <v>0</v>
      </c>
      <c r="K505" s="2">
        <v>515</v>
      </c>
    </row>
    <row r="506" spans="2:11" ht="12.75">
      <c r="B506" s="8">
        <v>2000</v>
      </c>
      <c r="C506" s="1" t="s">
        <v>200</v>
      </c>
      <c r="D506" s="1" t="s">
        <v>11</v>
      </c>
      <c r="E506" s="1" t="s">
        <v>73</v>
      </c>
      <c r="F506" s="28" t="s">
        <v>216</v>
      </c>
      <c r="G506" s="28" t="s">
        <v>213</v>
      </c>
      <c r="H506" s="5">
        <f>H505-B506</f>
        <v>-2000</v>
      </c>
      <c r="I506" s="23">
        <f t="shared" si="31"/>
        <v>3.883495145631068</v>
      </c>
      <c r="K506" s="2">
        <v>515</v>
      </c>
    </row>
    <row r="507" spans="2:11" ht="12.75">
      <c r="B507" s="8">
        <v>2000</v>
      </c>
      <c r="C507" s="1" t="s">
        <v>202</v>
      </c>
      <c r="D507" s="1" t="s">
        <v>11</v>
      </c>
      <c r="E507" s="1" t="s">
        <v>73</v>
      </c>
      <c r="F507" s="28" t="s">
        <v>217</v>
      </c>
      <c r="G507" s="28" t="s">
        <v>215</v>
      </c>
      <c r="H507" s="5">
        <f>H506-B507</f>
        <v>-4000</v>
      </c>
      <c r="I507" s="23">
        <f t="shared" si="31"/>
        <v>3.883495145631068</v>
      </c>
      <c r="K507" s="2">
        <v>515</v>
      </c>
    </row>
    <row r="508" spans="1:11" s="47" customFormat="1" ht="12.75">
      <c r="A508" s="12"/>
      <c r="B508" s="108">
        <f>SUM(B506:B507)</f>
        <v>4000</v>
      </c>
      <c r="C508" s="12" t="s">
        <v>27</v>
      </c>
      <c r="D508" s="12"/>
      <c r="E508" s="12"/>
      <c r="F508" s="19"/>
      <c r="G508" s="19"/>
      <c r="H508" s="44">
        <v>0</v>
      </c>
      <c r="I508" s="45">
        <f t="shared" si="31"/>
        <v>7.766990291262136</v>
      </c>
      <c r="K508" s="2">
        <v>515</v>
      </c>
    </row>
    <row r="509" spans="2:11" ht="12.75">
      <c r="B509" s="8"/>
      <c r="H509" s="5">
        <f aca="true" t="shared" si="35" ref="H509:H516">H508-B509</f>
        <v>0</v>
      </c>
      <c r="I509" s="23">
        <f t="shared" si="31"/>
        <v>0</v>
      </c>
      <c r="K509" s="2">
        <v>515</v>
      </c>
    </row>
    <row r="510" spans="2:11" ht="12.75">
      <c r="B510" s="8"/>
      <c r="H510" s="5">
        <f t="shared" si="35"/>
        <v>0</v>
      </c>
      <c r="I510" s="23">
        <f t="shared" si="31"/>
        <v>0</v>
      </c>
      <c r="K510" s="2">
        <v>515</v>
      </c>
    </row>
    <row r="511" spans="2:11" ht="12.75">
      <c r="B511" s="8">
        <v>500</v>
      </c>
      <c r="C511" s="1" t="s">
        <v>23</v>
      </c>
      <c r="D511" s="1" t="s">
        <v>11</v>
      </c>
      <c r="E511" s="1" t="s">
        <v>24</v>
      </c>
      <c r="F511" s="28" t="s">
        <v>218</v>
      </c>
      <c r="G511" s="28" t="s">
        <v>213</v>
      </c>
      <c r="H511" s="5">
        <f t="shared" si="35"/>
        <v>-500</v>
      </c>
      <c r="I511" s="23">
        <f t="shared" si="31"/>
        <v>0.970873786407767</v>
      </c>
      <c r="K511" s="2">
        <v>515</v>
      </c>
    </row>
    <row r="512" spans="2:11" ht="12.75">
      <c r="B512" s="8">
        <v>400</v>
      </c>
      <c r="C512" s="1" t="s">
        <v>23</v>
      </c>
      <c r="D512" s="1" t="s">
        <v>11</v>
      </c>
      <c r="E512" s="1" t="s">
        <v>24</v>
      </c>
      <c r="F512" s="28" t="s">
        <v>218</v>
      </c>
      <c r="G512" s="28" t="s">
        <v>213</v>
      </c>
      <c r="H512" s="5">
        <f t="shared" si="35"/>
        <v>-900</v>
      </c>
      <c r="I512" s="23">
        <f t="shared" si="31"/>
        <v>0.7766990291262136</v>
      </c>
      <c r="K512" s="2">
        <v>515</v>
      </c>
    </row>
    <row r="513" spans="2:11" ht="12.75">
      <c r="B513" s="8">
        <v>2000</v>
      </c>
      <c r="C513" s="1" t="s">
        <v>23</v>
      </c>
      <c r="D513" s="1" t="s">
        <v>11</v>
      </c>
      <c r="E513" s="1" t="s">
        <v>24</v>
      </c>
      <c r="F513" s="28" t="s">
        <v>218</v>
      </c>
      <c r="G513" s="28" t="s">
        <v>219</v>
      </c>
      <c r="H513" s="5">
        <f t="shared" si="35"/>
        <v>-2900</v>
      </c>
      <c r="I513" s="23">
        <f t="shared" si="31"/>
        <v>3.883495145631068</v>
      </c>
      <c r="K513" s="2">
        <v>515</v>
      </c>
    </row>
    <row r="514" spans="2:11" ht="12.75">
      <c r="B514" s="8">
        <v>200</v>
      </c>
      <c r="C514" s="1" t="s">
        <v>23</v>
      </c>
      <c r="D514" s="1" t="s">
        <v>11</v>
      </c>
      <c r="E514" s="1" t="s">
        <v>24</v>
      </c>
      <c r="F514" s="28" t="s">
        <v>218</v>
      </c>
      <c r="G514" s="28" t="s">
        <v>219</v>
      </c>
      <c r="H514" s="5">
        <f t="shared" si="35"/>
        <v>-3100</v>
      </c>
      <c r="I514" s="23">
        <f t="shared" si="31"/>
        <v>0.3883495145631068</v>
      </c>
      <c r="K514" s="2">
        <v>515</v>
      </c>
    </row>
    <row r="515" spans="2:11" ht="12.75">
      <c r="B515" s="8">
        <v>1000</v>
      </c>
      <c r="C515" s="1" t="s">
        <v>23</v>
      </c>
      <c r="D515" s="1" t="s">
        <v>11</v>
      </c>
      <c r="E515" s="1" t="s">
        <v>24</v>
      </c>
      <c r="F515" s="28" t="s">
        <v>218</v>
      </c>
      <c r="G515" s="28" t="s">
        <v>215</v>
      </c>
      <c r="H515" s="5">
        <f t="shared" si="35"/>
        <v>-4100</v>
      </c>
      <c r="I515" s="23">
        <f t="shared" si="31"/>
        <v>1.941747572815534</v>
      </c>
      <c r="K515" s="2">
        <v>515</v>
      </c>
    </row>
    <row r="516" spans="2:11" ht="12.75">
      <c r="B516" s="8">
        <v>500</v>
      </c>
      <c r="C516" s="1" t="s">
        <v>23</v>
      </c>
      <c r="D516" s="1" t="s">
        <v>11</v>
      </c>
      <c r="E516" s="1" t="s">
        <v>24</v>
      </c>
      <c r="F516" s="28" t="s">
        <v>218</v>
      </c>
      <c r="G516" s="28" t="s">
        <v>220</v>
      </c>
      <c r="H516" s="5">
        <f t="shared" si="35"/>
        <v>-4600</v>
      </c>
      <c r="I516" s="23">
        <f t="shared" si="31"/>
        <v>0.970873786407767</v>
      </c>
      <c r="K516" s="2">
        <v>515</v>
      </c>
    </row>
    <row r="517" spans="1:11" s="47" customFormat="1" ht="12.75">
      <c r="A517" s="12"/>
      <c r="B517" s="108">
        <f>SUM(B511:B516)</f>
        <v>4600</v>
      </c>
      <c r="C517" s="12"/>
      <c r="D517" s="12"/>
      <c r="E517" s="12" t="s">
        <v>24</v>
      </c>
      <c r="F517" s="19"/>
      <c r="G517" s="19"/>
      <c r="H517" s="44">
        <v>0</v>
      </c>
      <c r="I517" s="45">
        <f t="shared" si="31"/>
        <v>8.932038834951456</v>
      </c>
      <c r="K517" s="2">
        <v>515</v>
      </c>
    </row>
    <row r="518" spans="2:11" ht="12.75">
      <c r="B518" s="8"/>
      <c r="H518" s="5">
        <f>H517-B518</f>
        <v>0</v>
      </c>
      <c r="I518" s="23">
        <f t="shared" si="31"/>
        <v>0</v>
      </c>
      <c r="K518" s="2">
        <v>515</v>
      </c>
    </row>
    <row r="519" spans="2:11" ht="12.75">
      <c r="B519" s="8"/>
      <c r="H519" s="5">
        <f>H518-B519</f>
        <v>0</v>
      </c>
      <c r="I519" s="23">
        <f t="shared" si="31"/>
        <v>0</v>
      </c>
      <c r="K519" s="2">
        <v>515</v>
      </c>
    </row>
    <row r="520" spans="2:11" ht="12.75">
      <c r="B520" s="8">
        <v>3000</v>
      </c>
      <c r="C520" s="1" t="s">
        <v>26</v>
      </c>
      <c r="D520" s="1" t="s">
        <v>11</v>
      </c>
      <c r="E520" s="1" t="s">
        <v>73</v>
      </c>
      <c r="F520" s="28" t="s">
        <v>221</v>
      </c>
      <c r="G520" s="28" t="s">
        <v>213</v>
      </c>
      <c r="H520" s="5">
        <f>H519-B520</f>
        <v>-3000</v>
      </c>
      <c r="I520" s="23">
        <f t="shared" si="31"/>
        <v>5.825242718446602</v>
      </c>
      <c r="K520" s="2">
        <v>515</v>
      </c>
    </row>
    <row r="521" spans="2:11" ht="12.75">
      <c r="B521" s="8">
        <v>3000</v>
      </c>
      <c r="C521" s="1" t="s">
        <v>26</v>
      </c>
      <c r="D521" s="1" t="s">
        <v>11</v>
      </c>
      <c r="E521" s="1" t="s">
        <v>73</v>
      </c>
      <c r="F521" s="28" t="s">
        <v>222</v>
      </c>
      <c r="G521" s="28" t="s">
        <v>219</v>
      </c>
      <c r="H521" s="5">
        <f>H520-B521</f>
        <v>-6000</v>
      </c>
      <c r="I521" s="23">
        <f t="shared" si="31"/>
        <v>5.825242718446602</v>
      </c>
      <c r="K521" s="2">
        <v>515</v>
      </c>
    </row>
    <row r="522" spans="1:11" s="47" customFormat="1" ht="12.75">
      <c r="A522" s="12"/>
      <c r="B522" s="108">
        <f>SUM(B520:B521)</f>
        <v>6000</v>
      </c>
      <c r="C522" s="12" t="s">
        <v>26</v>
      </c>
      <c r="D522" s="12"/>
      <c r="E522" s="12"/>
      <c r="F522" s="19"/>
      <c r="G522" s="19"/>
      <c r="H522" s="44">
        <v>0</v>
      </c>
      <c r="I522" s="45">
        <f t="shared" si="31"/>
        <v>11.650485436893204</v>
      </c>
      <c r="K522" s="2">
        <v>515</v>
      </c>
    </row>
    <row r="523" spans="2:11" ht="12.75">
      <c r="B523" s="8"/>
      <c r="H523" s="5">
        <f>H522-B523</f>
        <v>0</v>
      </c>
      <c r="I523" s="23">
        <f t="shared" si="31"/>
        <v>0</v>
      </c>
      <c r="K523" s="2">
        <v>515</v>
      </c>
    </row>
    <row r="524" spans="2:11" ht="12.75">
      <c r="B524" s="8"/>
      <c r="H524" s="5">
        <f>H523-B524</f>
        <v>0</v>
      </c>
      <c r="I524" s="23">
        <f t="shared" si="31"/>
        <v>0</v>
      </c>
      <c r="K524" s="2">
        <v>515</v>
      </c>
    </row>
    <row r="525" spans="2:11" ht="12.75">
      <c r="B525" s="8">
        <v>2000</v>
      </c>
      <c r="C525" s="1" t="s">
        <v>28</v>
      </c>
      <c r="D525" s="1" t="s">
        <v>11</v>
      </c>
      <c r="E525" s="1" t="s">
        <v>73</v>
      </c>
      <c r="F525" s="28" t="s">
        <v>218</v>
      </c>
      <c r="G525" s="28" t="s">
        <v>213</v>
      </c>
      <c r="H525" s="5">
        <f>H524-B525</f>
        <v>-2000</v>
      </c>
      <c r="I525" s="23">
        <f t="shared" si="31"/>
        <v>3.883495145631068</v>
      </c>
      <c r="K525" s="2">
        <v>515</v>
      </c>
    </row>
    <row r="526" spans="2:11" ht="12.75">
      <c r="B526" s="8">
        <v>2000</v>
      </c>
      <c r="C526" s="1" t="s">
        <v>28</v>
      </c>
      <c r="D526" s="1" t="s">
        <v>11</v>
      </c>
      <c r="E526" s="1" t="s">
        <v>73</v>
      </c>
      <c r="F526" s="28" t="s">
        <v>218</v>
      </c>
      <c r="G526" s="28" t="s">
        <v>213</v>
      </c>
      <c r="H526" s="5">
        <f>H525-B526</f>
        <v>-4000</v>
      </c>
      <c r="I526" s="23">
        <f t="shared" si="31"/>
        <v>3.883495145631068</v>
      </c>
      <c r="K526" s="2">
        <v>515</v>
      </c>
    </row>
    <row r="527" spans="2:11" ht="12.75">
      <c r="B527" s="8">
        <v>2000</v>
      </c>
      <c r="C527" s="1" t="s">
        <v>28</v>
      </c>
      <c r="D527" s="1" t="s">
        <v>11</v>
      </c>
      <c r="E527" s="1" t="s">
        <v>73</v>
      </c>
      <c r="F527" s="28" t="s">
        <v>218</v>
      </c>
      <c r="G527" s="28" t="s">
        <v>219</v>
      </c>
      <c r="H527" s="5">
        <f>H526-B527</f>
        <v>-6000</v>
      </c>
      <c r="I527" s="23">
        <f t="shared" si="31"/>
        <v>3.883495145631068</v>
      </c>
      <c r="K527" s="2">
        <v>515</v>
      </c>
    </row>
    <row r="528" spans="1:11" s="47" customFormat="1" ht="12.75">
      <c r="A528" s="12"/>
      <c r="B528" s="108">
        <f>SUM(B525:B527)</f>
        <v>6000</v>
      </c>
      <c r="C528" s="12" t="s">
        <v>28</v>
      </c>
      <c r="D528" s="12"/>
      <c r="E528" s="12"/>
      <c r="F528" s="19"/>
      <c r="G528" s="19"/>
      <c r="H528" s="44">
        <v>0</v>
      </c>
      <c r="I528" s="45">
        <f t="shared" si="31"/>
        <v>11.650485436893204</v>
      </c>
      <c r="K528" s="2">
        <v>515</v>
      </c>
    </row>
    <row r="529" spans="2:11" ht="12.75">
      <c r="B529" s="8"/>
      <c r="H529" s="5">
        <f aca="true" t="shared" si="36" ref="H529:H534">H528-B529</f>
        <v>0</v>
      </c>
      <c r="I529" s="23">
        <f aca="true" t="shared" si="37" ref="I529:I592">+B529/K529</f>
        <v>0</v>
      </c>
      <c r="K529" s="2">
        <v>515</v>
      </c>
    </row>
    <row r="530" spans="2:11" ht="12.75">
      <c r="B530" s="8"/>
      <c r="H530" s="5">
        <f t="shared" si="36"/>
        <v>0</v>
      </c>
      <c r="I530" s="23">
        <f t="shared" si="37"/>
        <v>0</v>
      </c>
      <c r="K530" s="2">
        <v>515</v>
      </c>
    </row>
    <row r="531" spans="2:11" ht="12.75">
      <c r="B531" s="8"/>
      <c r="C531" s="34"/>
      <c r="F531" s="41"/>
      <c r="H531" s="5">
        <f t="shared" si="36"/>
        <v>0</v>
      </c>
      <c r="I531" s="23">
        <f t="shared" si="37"/>
        <v>0</v>
      </c>
      <c r="K531" s="2">
        <v>515</v>
      </c>
    </row>
    <row r="532" spans="2:11" ht="12.75">
      <c r="B532" s="8"/>
      <c r="C532" s="34"/>
      <c r="F532" s="41"/>
      <c r="H532" s="5">
        <f t="shared" si="36"/>
        <v>0</v>
      </c>
      <c r="I532" s="23">
        <f t="shared" si="37"/>
        <v>0</v>
      </c>
      <c r="K532" s="2">
        <v>515</v>
      </c>
    </row>
    <row r="533" spans="2:11" ht="12.75">
      <c r="B533" s="8"/>
      <c r="H533" s="5">
        <f t="shared" si="36"/>
        <v>0</v>
      </c>
      <c r="I533" s="23">
        <f t="shared" si="37"/>
        <v>0</v>
      </c>
      <c r="K533" s="2">
        <v>515</v>
      </c>
    </row>
    <row r="534" spans="1:11" s="47" customFormat="1" ht="12.75">
      <c r="A534" s="12"/>
      <c r="B534" s="108">
        <f>+B542+B550+B556+B563+B567</f>
        <v>34300</v>
      </c>
      <c r="C534" s="49" t="s">
        <v>224</v>
      </c>
      <c r="D534" s="48" t="s">
        <v>173</v>
      </c>
      <c r="E534" s="49" t="s">
        <v>225</v>
      </c>
      <c r="F534" s="19"/>
      <c r="G534" s="19"/>
      <c r="H534" s="44">
        <f t="shared" si="36"/>
        <v>-34300</v>
      </c>
      <c r="I534" s="45">
        <f t="shared" si="37"/>
        <v>66.60194174757281</v>
      </c>
      <c r="K534" s="2">
        <v>515</v>
      </c>
    </row>
    <row r="535" spans="2:11" ht="12.75">
      <c r="B535" s="8"/>
      <c r="H535" s="5">
        <v>0</v>
      </c>
      <c r="I535" s="23">
        <f t="shared" si="37"/>
        <v>0</v>
      </c>
      <c r="K535" s="2">
        <v>515</v>
      </c>
    </row>
    <row r="536" spans="2:11" ht="12.75">
      <c r="B536" s="8"/>
      <c r="H536" s="5">
        <f aca="true" t="shared" si="38" ref="H536:H541">H535-B536</f>
        <v>0</v>
      </c>
      <c r="I536" s="23">
        <f t="shared" si="37"/>
        <v>0</v>
      </c>
      <c r="K536" s="2">
        <v>515</v>
      </c>
    </row>
    <row r="537" spans="2:11" ht="12.75">
      <c r="B537" s="8"/>
      <c r="H537" s="5">
        <f t="shared" si="38"/>
        <v>0</v>
      </c>
      <c r="I537" s="23">
        <f t="shared" si="37"/>
        <v>0</v>
      </c>
      <c r="K537" s="2">
        <v>515</v>
      </c>
    </row>
    <row r="538" spans="2:11" ht="12.75">
      <c r="B538" s="8"/>
      <c r="H538" s="5">
        <f t="shared" si="38"/>
        <v>0</v>
      </c>
      <c r="I538" s="23">
        <f t="shared" si="37"/>
        <v>0</v>
      </c>
      <c r="K538" s="2">
        <v>515</v>
      </c>
    </row>
    <row r="539" spans="2:11" ht="12.75">
      <c r="B539" s="8">
        <v>2500</v>
      </c>
      <c r="C539" s="34" t="s">
        <v>0</v>
      </c>
      <c r="D539" s="1" t="s">
        <v>11</v>
      </c>
      <c r="E539" s="1" t="s">
        <v>84</v>
      </c>
      <c r="F539" s="41" t="s">
        <v>208</v>
      </c>
      <c r="G539" s="28" t="s">
        <v>112</v>
      </c>
      <c r="H539" s="5">
        <f t="shared" si="38"/>
        <v>-2500</v>
      </c>
      <c r="I539" s="23">
        <f t="shared" si="37"/>
        <v>4.854368932038835</v>
      </c>
      <c r="K539" s="2">
        <v>515</v>
      </c>
    </row>
    <row r="540" spans="2:11" ht="12.75">
      <c r="B540" s="8">
        <v>2500</v>
      </c>
      <c r="C540" s="34" t="s">
        <v>0</v>
      </c>
      <c r="D540" s="1" t="s">
        <v>11</v>
      </c>
      <c r="E540" s="1" t="s">
        <v>84</v>
      </c>
      <c r="F540" s="41" t="s">
        <v>209</v>
      </c>
      <c r="G540" s="28" t="s">
        <v>115</v>
      </c>
      <c r="H540" s="5">
        <f t="shared" si="38"/>
        <v>-5000</v>
      </c>
      <c r="I540" s="23">
        <f t="shared" si="37"/>
        <v>4.854368932038835</v>
      </c>
      <c r="K540" s="2">
        <v>515</v>
      </c>
    </row>
    <row r="541" spans="2:11" ht="12.75">
      <c r="B541" s="8">
        <v>2500</v>
      </c>
      <c r="C541" s="1" t="s">
        <v>0</v>
      </c>
      <c r="D541" s="1" t="s">
        <v>11</v>
      </c>
      <c r="E541" s="1" t="s">
        <v>197</v>
      </c>
      <c r="F541" s="28" t="s">
        <v>210</v>
      </c>
      <c r="G541" s="28" t="s">
        <v>162</v>
      </c>
      <c r="H541" s="5">
        <f t="shared" si="38"/>
        <v>-7500</v>
      </c>
      <c r="I541" s="23">
        <f t="shared" si="37"/>
        <v>4.854368932038835</v>
      </c>
      <c r="K541" s="2">
        <v>515</v>
      </c>
    </row>
    <row r="542" spans="1:11" s="47" customFormat="1" ht="12.75">
      <c r="A542" s="12"/>
      <c r="B542" s="108">
        <f>SUM(B539:B541)</f>
        <v>7500</v>
      </c>
      <c r="C542" s="12" t="s">
        <v>0</v>
      </c>
      <c r="D542" s="12"/>
      <c r="E542" s="12"/>
      <c r="F542" s="19"/>
      <c r="G542" s="19"/>
      <c r="H542" s="44">
        <v>0</v>
      </c>
      <c r="I542" s="45">
        <f t="shared" si="37"/>
        <v>14.563106796116505</v>
      </c>
      <c r="K542" s="2">
        <v>515</v>
      </c>
    </row>
    <row r="543" spans="2:11" ht="12.75">
      <c r="B543" s="8"/>
      <c r="H543" s="5">
        <f aca="true" t="shared" si="39" ref="H543:H549">H542-B543</f>
        <v>0</v>
      </c>
      <c r="I543" s="23">
        <f t="shared" si="37"/>
        <v>0</v>
      </c>
      <c r="K543" s="2">
        <v>515</v>
      </c>
    </row>
    <row r="544" spans="2:11" ht="12.75">
      <c r="B544" s="8"/>
      <c r="H544" s="5">
        <f t="shared" si="39"/>
        <v>0</v>
      </c>
      <c r="I544" s="23">
        <f t="shared" si="37"/>
        <v>0</v>
      </c>
      <c r="K544" s="2">
        <v>515</v>
      </c>
    </row>
    <row r="545" spans="2:11" ht="12.75">
      <c r="B545" s="8">
        <v>4900</v>
      </c>
      <c r="C545" s="1" t="s">
        <v>226</v>
      </c>
      <c r="D545" s="1" t="s">
        <v>11</v>
      </c>
      <c r="E545" s="1" t="s">
        <v>73</v>
      </c>
      <c r="F545" s="28" t="s">
        <v>227</v>
      </c>
      <c r="G545" s="28" t="s">
        <v>115</v>
      </c>
      <c r="H545" s="5">
        <f t="shared" si="39"/>
        <v>-4900</v>
      </c>
      <c r="I545" s="23">
        <f t="shared" si="37"/>
        <v>9.514563106796116</v>
      </c>
      <c r="K545" s="2">
        <v>515</v>
      </c>
    </row>
    <row r="546" spans="2:11" ht="12.75">
      <c r="B546" s="8">
        <v>2500</v>
      </c>
      <c r="C546" s="1" t="s">
        <v>228</v>
      </c>
      <c r="D546" s="1" t="s">
        <v>11</v>
      </c>
      <c r="E546" s="1" t="s">
        <v>73</v>
      </c>
      <c r="F546" s="28" t="s">
        <v>229</v>
      </c>
      <c r="G546" s="28" t="s">
        <v>119</v>
      </c>
      <c r="H546" s="5">
        <f t="shared" si="39"/>
        <v>-7400</v>
      </c>
      <c r="I546" s="23">
        <f t="shared" si="37"/>
        <v>4.854368932038835</v>
      </c>
      <c r="K546" s="2">
        <v>515</v>
      </c>
    </row>
    <row r="547" spans="2:11" ht="12.75">
      <c r="B547" s="8">
        <v>2500</v>
      </c>
      <c r="C547" s="1" t="s">
        <v>230</v>
      </c>
      <c r="D547" s="1" t="s">
        <v>11</v>
      </c>
      <c r="E547" s="1" t="s">
        <v>73</v>
      </c>
      <c r="F547" s="28" t="s">
        <v>231</v>
      </c>
      <c r="G547" s="28" t="s">
        <v>162</v>
      </c>
      <c r="H547" s="5">
        <f t="shared" si="39"/>
        <v>-9900</v>
      </c>
      <c r="I547" s="23">
        <f t="shared" si="37"/>
        <v>4.854368932038835</v>
      </c>
      <c r="K547" s="2">
        <v>515</v>
      </c>
    </row>
    <row r="548" spans="2:11" ht="12.75">
      <c r="B548" s="8">
        <v>1000</v>
      </c>
      <c r="C548" s="1" t="s">
        <v>232</v>
      </c>
      <c r="D548" s="1" t="s">
        <v>11</v>
      </c>
      <c r="E548" s="1" t="s">
        <v>73</v>
      </c>
      <c r="F548" s="28" t="s">
        <v>233</v>
      </c>
      <c r="G548" s="28" t="s">
        <v>162</v>
      </c>
      <c r="H548" s="5">
        <f t="shared" si="39"/>
        <v>-10900</v>
      </c>
      <c r="I548" s="23">
        <f t="shared" si="37"/>
        <v>1.941747572815534</v>
      </c>
      <c r="K548" s="2">
        <v>515</v>
      </c>
    </row>
    <row r="549" spans="2:11" ht="12.75">
      <c r="B549" s="8">
        <v>4700</v>
      </c>
      <c r="C549" s="1" t="s">
        <v>234</v>
      </c>
      <c r="D549" s="1" t="s">
        <v>11</v>
      </c>
      <c r="E549" s="1" t="s">
        <v>73</v>
      </c>
      <c r="F549" s="28" t="s">
        <v>235</v>
      </c>
      <c r="G549" s="28" t="s">
        <v>162</v>
      </c>
      <c r="H549" s="5">
        <f t="shared" si="39"/>
        <v>-15600</v>
      </c>
      <c r="I549" s="23">
        <f t="shared" si="37"/>
        <v>9.12621359223301</v>
      </c>
      <c r="K549" s="2">
        <v>515</v>
      </c>
    </row>
    <row r="550" spans="1:11" s="47" customFormat="1" ht="12.75">
      <c r="A550" s="12"/>
      <c r="B550" s="108">
        <f>SUM(B545:B549)</f>
        <v>15600</v>
      </c>
      <c r="C550" s="12" t="s">
        <v>27</v>
      </c>
      <c r="D550" s="12"/>
      <c r="E550" s="12"/>
      <c r="F550" s="19"/>
      <c r="G550" s="19"/>
      <c r="H550" s="44">
        <v>0</v>
      </c>
      <c r="I550" s="45">
        <f t="shared" si="37"/>
        <v>30.29126213592233</v>
      </c>
      <c r="K550" s="2">
        <v>515</v>
      </c>
    </row>
    <row r="551" spans="2:11" ht="12.75">
      <c r="B551" s="8"/>
      <c r="H551" s="5">
        <f>H550-B551</f>
        <v>0</v>
      </c>
      <c r="I551" s="23">
        <f t="shared" si="37"/>
        <v>0</v>
      </c>
      <c r="K551" s="2">
        <v>515</v>
      </c>
    </row>
    <row r="552" spans="2:11" ht="12.75">
      <c r="B552" s="8"/>
      <c r="H552" s="5">
        <f>H551-B552</f>
        <v>0</v>
      </c>
      <c r="I552" s="23">
        <f t="shared" si="37"/>
        <v>0</v>
      </c>
      <c r="K552" s="2">
        <v>515</v>
      </c>
    </row>
    <row r="553" spans="2:11" ht="12.75">
      <c r="B553" s="8">
        <v>500</v>
      </c>
      <c r="C553" s="1" t="s">
        <v>23</v>
      </c>
      <c r="D553" s="1" t="s">
        <v>11</v>
      </c>
      <c r="E553" s="1" t="s">
        <v>24</v>
      </c>
      <c r="F553" s="28" t="s">
        <v>231</v>
      </c>
      <c r="G553" s="28" t="s">
        <v>112</v>
      </c>
      <c r="H553" s="5">
        <f>H552-B553</f>
        <v>-500</v>
      </c>
      <c r="I553" s="23">
        <f t="shared" si="37"/>
        <v>0.970873786407767</v>
      </c>
      <c r="K553" s="2">
        <v>515</v>
      </c>
    </row>
    <row r="554" spans="2:11" ht="12.75">
      <c r="B554" s="8">
        <v>500</v>
      </c>
      <c r="C554" s="1" t="s">
        <v>23</v>
      </c>
      <c r="D554" s="1" t="s">
        <v>11</v>
      </c>
      <c r="E554" s="1" t="s">
        <v>24</v>
      </c>
      <c r="F554" s="28" t="s">
        <v>231</v>
      </c>
      <c r="G554" s="28" t="s">
        <v>115</v>
      </c>
      <c r="H554" s="5">
        <f>H553-B554</f>
        <v>-1000</v>
      </c>
      <c r="I554" s="23">
        <f t="shared" si="37"/>
        <v>0.970873786407767</v>
      </c>
      <c r="K554" s="2">
        <v>515</v>
      </c>
    </row>
    <row r="555" spans="2:11" ht="12.75">
      <c r="B555" s="8">
        <v>200</v>
      </c>
      <c r="C555" s="1" t="s">
        <v>23</v>
      </c>
      <c r="D555" s="1" t="s">
        <v>11</v>
      </c>
      <c r="E555" s="1" t="s">
        <v>24</v>
      </c>
      <c r="F555" s="28" t="s">
        <v>231</v>
      </c>
      <c r="G555" s="28" t="s">
        <v>162</v>
      </c>
      <c r="H555" s="5">
        <f>H554-B555</f>
        <v>-1200</v>
      </c>
      <c r="I555" s="23">
        <f t="shared" si="37"/>
        <v>0.3883495145631068</v>
      </c>
      <c r="K555" s="2">
        <v>515</v>
      </c>
    </row>
    <row r="556" spans="1:11" s="47" customFormat="1" ht="12.75">
      <c r="A556" s="12"/>
      <c r="B556" s="108">
        <f>SUM(B553:B555)</f>
        <v>1200</v>
      </c>
      <c r="C556" s="12"/>
      <c r="D556" s="12"/>
      <c r="E556" s="12" t="s">
        <v>24</v>
      </c>
      <c r="F556" s="19"/>
      <c r="G556" s="19"/>
      <c r="H556" s="44">
        <v>0</v>
      </c>
      <c r="I556" s="45">
        <f t="shared" si="37"/>
        <v>2.3300970873786406</v>
      </c>
      <c r="K556" s="2">
        <v>515</v>
      </c>
    </row>
    <row r="557" spans="1:11" s="16" customFormat="1" ht="12.75">
      <c r="A557" s="13"/>
      <c r="B557" s="157"/>
      <c r="C557" s="13"/>
      <c r="D557" s="13"/>
      <c r="E557" s="13"/>
      <c r="F557" s="28"/>
      <c r="G557" s="31"/>
      <c r="H557" s="5">
        <f aca="true" t="shared" si="40" ref="H557:H562">H556-B557</f>
        <v>0</v>
      </c>
      <c r="I557" s="39">
        <f t="shared" si="37"/>
        <v>0</v>
      </c>
      <c r="K557" s="2">
        <v>515</v>
      </c>
    </row>
    <row r="558" spans="2:11" ht="12.75">
      <c r="B558" s="8"/>
      <c r="C558" s="13"/>
      <c r="D558" s="13"/>
      <c r="H558" s="5">
        <f t="shared" si="40"/>
        <v>0</v>
      </c>
      <c r="I558" s="23">
        <f t="shared" si="37"/>
        <v>0</v>
      </c>
      <c r="K558" s="2">
        <v>515</v>
      </c>
    </row>
    <row r="559" spans="2:11" ht="12.75">
      <c r="B559" s="8">
        <v>2000</v>
      </c>
      <c r="C559" s="1" t="s">
        <v>28</v>
      </c>
      <c r="D559" s="1" t="s">
        <v>11</v>
      </c>
      <c r="E559" s="1" t="s">
        <v>73</v>
      </c>
      <c r="F559" s="28" t="s">
        <v>231</v>
      </c>
      <c r="G559" s="28" t="s">
        <v>115</v>
      </c>
      <c r="H559" s="5">
        <f t="shared" si="40"/>
        <v>-2000</v>
      </c>
      <c r="I559" s="23">
        <f t="shared" si="37"/>
        <v>3.883495145631068</v>
      </c>
      <c r="K559" s="2">
        <v>515</v>
      </c>
    </row>
    <row r="560" spans="2:11" ht="12.75">
      <c r="B560" s="8">
        <v>2000</v>
      </c>
      <c r="C560" s="1" t="s">
        <v>28</v>
      </c>
      <c r="D560" s="1" t="s">
        <v>11</v>
      </c>
      <c r="E560" s="1" t="s">
        <v>73</v>
      </c>
      <c r="F560" s="28" t="s">
        <v>231</v>
      </c>
      <c r="G560" s="28" t="s">
        <v>119</v>
      </c>
      <c r="H560" s="5">
        <f t="shared" si="40"/>
        <v>-4000</v>
      </c>
      <c r="I560" s="23">
        <f t="shared" si="37"/>
        <v>3.883495145631068</v>
      </c>
      <c r="K560" s="2">
        <v>515</v>
      </c>
    </row>
    <row r="561" spans="2:12" ht="12.75">
      <c r="B561" s="8">
        <v>2000</v>
      </c>
      <c r="C561" s="1" t="s">
        <v>28</v>
      </c>
      <c r="D561" s="1" t="s">
        <v>11</v>
      </c>
      <c r="E561" s="1" t="s">
        <v>73</v>
      </c>
      <c r="F561" s="28" t="s">
        <v>231</v>
      </c>
      <c r="G561" s="28" t="s">
        <v>160</v>
      </c>
      <c r="H561" s="5">
        <f t="shared" si="40"/>
        <v>-6000</v>
      </c>
      <c r="I561" s="23">
        <f t="shared" si="37"/>
        <v>3.883495145631068</v>
      </c>
      <c r="J561" s="37"/>
      <c r="K561" s="2">
        <v>515</v>
      </c>
      <c r="L561" s="53">
        <v>500</v>
      </c>
    </row>
    <row r="562" spans="2:11" ht="12.75">
      <c r="B562" s="8">
        <v>2000</v>
      </c>
      <c r="C562" s="1" t="s">
        <v>28</v>
      </c>
      <c r="D562" s="1" t="s">
        <v>11</v>
      </c>
      <c r="E562" s="1" t="s">
        <v>73</v>
      </c>
      <c r="F562" s="28" t="s">
        <v>231</v>
      </c>
      <c r="G562" s="28" t="s">
        <v>162</v>
      </c>
      <c r="H562" s="5">
        <f t="shared" si="40"/>
        <v>-8000</v>
      </c>
      <c r="I562" s="23">
        <f t="shared" si="37"/>
        <v>3.883495145631068</v>
      </c>
      <c r="K562" s="2">
        <v>515</v>
      </c>
    </row>
    <row r="563" spans="1:11" s="47" customFormat="1" ht="12.75">
      <c r="A563" s="12"/>
      <c r="B563" s="108">
        <f>SUM(B559:B562)</f>
        <v>8000</v>
      </c>
      <c r="C563" s="12" t="s">
        <v>28</v>
      </c>
      <c r="D563" s="12"/>
      <c r="E563" s="12"/>
      <c r="F563" s="19"/>
      <c r="G563" s="19"/>
      <c r="H563" s="44">
        <v>0</v>
      </c>
      <c r="I563" s="45">
        <f t="shared" si="37"/>
        <v>15.533980582524272</v>
      </c>
      <c r="K563" s="2">
        <v>515</v>
      </c>
    </row>
    <row r="564" spans="2:11" ht="12.75">
      <c r="B564" s="8"/>
      <c r="H564" s="5">
        <f>H563-B564</f>
        <v>0</v>
      </c>
      <c r="I564" s="23">
        <f t="shared" si="37"/>
        <v>0</v>
      </c>
      <c r="K564" s="2">
        <v>515</v>
      </c>
    </row>
    <row r="565" spans="2:11" ht="12.75">
      <c r="B565" s="8"/>
      <c r="F565" s="31"/>
      <c r="H565" s="5">
        <f>H564-B565</f>
        <v>0</v>
      </c>
      <c r="I565" s="23">
        <f t="shared" si="37"/>
        <v>0</v>
      </c>
      <c r="K565" s="2">
        <v>515</v>
      </c>
    </row>
    <row r="566" spans="2:11" ht="12.75">
      <c r="B566" s="8">
        <v>2000</v>
      </c>
      <c r="C566" s="1" t="s">
        <v>236</v>
      </c>
      <c r="D566" s="1" t="s">
        <v>11</v>
      </c>
      <c r="E566" s="1" t="s">
        <v>80</v>
      </c>
      <c r="F566" s="28" t="s">
        <v>231</v>
      </c>
      <c r="G566" s="28" t="s">
        <v>119</v>
      </c>
      <c r="H566" s="5">
        <f>H565-B566</f>
        <v>-2000</v>
      </c>
      <c r="I566" s="23">
        <f t="shared" si="37"/>
        <v>3.883495145631068</v>
      </c>
      <c r="K566" s="2">
        <v>515</v>
      </c>
    </row>
    <row r="567" spans="1:11" s="47" customFormat="1" ht="12.75">
      <c r="A567" s="12"/>
      <c r="B567" s="108">
        <v>2000</v>
      </c>
      <c r="C567" s="12"/>
      <c r="D567" s="12"/>
      <c r="E567" s="12" t="s">
        <v>80</v>
      </c>
      <c r="F567" s="19"/>
      <c r="G567" s="19"/>
      <c r="H567" s="44">
        <v>0</v>
      </c>
      <c r="I567" s="45">
        <f t="shared" si="37"/>
        <v>3.883495145631068</v>
      </c>
      <c r="K567" s="2">
        <v>515</v>
      </c>
    </row>
    <row r="568" spans="2:11" ht="12.75">
      <c r="B568" s="8"/>
      <c r="F568" s="31"/>
      <c r="H568" s="5">
        <f aca="true" t="shared" si="41" ref="H568:H575">H567-B568</f>
        <v>0</v>
      </c>
      <c r="I568" s="23">
        <f t="shared" si="37"/>
        <v>0</v>
      </c>
      <c r="K568" s="2">
        <v>515</v>
      </c>
    </row>
    <row r="569" spans="2:11" ht="12.75">
      <c r="B569" s="8"/>
      <c r="F569" s="31"/>
      <c r="H569" s="5">
        <f t="shared" si="41"/>
        <v>0</v>
      </c>
      <c r="I569" s="23">
        <f t="shared" si="37"/>
        <v>0</v>
      </c>
      <c r="K569" s="2">
        <v>515</v>
      </c>
    </row>
    <row r="570" spans="2:11" ht="12.75">
      <c r="B570" s="8"/>
      <c r="F570" s="31"/>
      <c r="H570" s="5">
        <f t="shared" si="41"/>
        <v>0</v>
      </c>
      <c r="I570" s="23">
        <f t="shared" si="37"/>
        <v>0</v>
      </c>
      <c r="K570" s="2">
        <v>515</v>
      </c>
    </row>
    <row r="571" spans="2:11" ht="12.75">
      <c r="B571" s="8"/>
      <c r="H571" s="5">
        <f t="shared" si="41"/>
        <v>0</v>
      </c>
      <c r="I571" s="23">
        <f t="shared" si="37"/>
        <v>0</v>
      </c>
      <c r="K571" s="2">
        <v>515</v>
      </c>
    </row>
    <row r="572" spans="2:11" ht="12.75">
      <c r="B572" s="8"/>
      <c r="H572" s="5">
        <f t="shared" si="41"/>
        <v>0</v>
      </c>
      <c r="I572" s="23">
        <f t="shared" si="37"/>
        <v>0</v>
      </c>
      <c r="K572" s="2">
        <v>515</v>
      </c>
    </row>
    <row r="573" spans="2:11" ht="12.75">
      <c r="B573" s="8"/>
      <c r="H573" s="5">
        <f t="shared" si="41"/>
        <v>0</v>
      </c>
      <c r="I573" s="23">
        <f t="shared" si="37"/>
        <v>0</v>
      </c>
      <c r="K573" s="2">
        <v>515</v>
      </c>
    </row>
    <row r="574" spans="2:11" ht="12.75">
      <c r="B574" s="8"/>
      <c r="H574" s="5">
        <f t="shared" si="41"/>
        <v>0</v>
      </c>
      <c r="I574" s="23">
        <f t="shared" si="37"/>
        <v>0</v>
      </c>
      <c r="K574" s="2">
        <v>515</v>
      </c>
    </row>
    <row r="575" spans="1:11" s="47" customFormat="1" ht="12.75">
      <c r="A575" s="12"/>
      <c r="B575" s="108">
        <f>+B584+B589+B597+B604+B610</f>
        <v>47900</v>
      </c>
      <c r="C575" s="49" t="s">
        <v>237</v>
      </c>
      <c r="D575" s="48" t="s">
        <v>249</v>
      </c>
      <c r="E575" s="49" t="s">
        <v>34</v>
      </c>
      <c r="F575" s="19"/>
      <c r="G575" s="19"/>
      <c r="H575" s="44">
        <f t="shared" si="41"/>
        <v>-47900</v>
      </c>
      <c r="I575" s="45">
        <f t="shared" si="37"/>
        <v>93.00970873786407</v>
      </c>
      <c r="K575" s="2">
        <v>515</v>
      </c>
    </row>
    <row r="576" spans="2:11" ht="12.75">
      <c r="B576" s="8"/>
      <c r="H576" s="5">
        <v>0</v>
      </c>
      <c r="I576" s="23">
        <f t="shared" si="37"/>
        <v>0</v>
      </c>
      <c r="K576" s="2">
        <v>515</v>
      </c>
    </row>
    <row r="577" spans="2:11" ht="12.75">
      <c r="B577" s="8">
        <v>5000</v>
      </c>
      <c r="C577" s="34" t="s">
        <v>0</v>
      </c>
      <c r="D577" s="1" t="s">
        <v>11</v>
      </c>
      <c r="E577" s="1" t="s">
        <v>61</v>
      </c>
      <c r="F577" s="41" t="s">
        <v>238</v>
      </c>
      <c r="G577" s="28" t="s">
        <v>119</v>
      </c>
      <c r="H577" s="5">
        <f aca="true" t="shared" si="42" ref="H577:H583">H576-B577</f>
        <v>-5000</v>
      </c>
      <c r="I577" s="23">
        <f t="shared" si="37"/>
        <v>9.70873786407767</v>
      </c>
      <c r="K577" s="2">
        <v>515</v>
      </c>
    </row>
    <row r="578" spans="2:11" ht="12.75">
      <c r="B578" s="8">
        <v>2000</v>
      </c>
      <c r="C578" s="34" t="s">
        <v>0</v>
      </c>
      <c r="D578" s="1" t="s">
        <v>11</v>
      </c>
      <c r="E578" s="1" t="s">
        <v>175</v>
      </c>
      <c r="F578" s="41" t="s">
        <v>239</v>
      </c>
      <c r="G578" s="28" t="s">
        <v>119</v>
      </c>
      <c r="H578" s="5">
        <f t="shared" si="42"/>
        <v>-7000</v>
      </c>
      <c r="I578" s="23">
        <f t="shared" si="37"/>
        <v>3.883495145631068</v>
      </c>
      <c r="K578" s="2">
        <v>515</v>
      </c>
    </row>
    <row r="579" spans="2:11" ht="12.75">
      <c r="B579" s="8">
        <v>2000</v>
      </c>
      <c r="C579" s="34" t="s">
        <v>0</v>
      </c>
      <c r="D579" s="1" t="s">
        <v>11</v>
      </c>
      <c r="E579" s="1" t="s">
        <v>175</v>
      </c>
      <c r="F579" s="41" t="s">
        <v>376</v>
      </c>
      <c r="G579" s="28" t="s">
        <v>160</v>
      </c>
      <c r="H579" s="5">
        <f t="shared" si="42"/>
        <v>-9000</v>
      </c>
      <c r="I579" s="23">
        <f t="shared" si="37"/>
        <v>3.883495145631068</v>
      </c>
      <c r="K579" s="2">
        <v>515</v>
      </c>
    </row>
    <row r="580" spans="2:11" ht="12.75">
      <c r="B580" s="8">
        <v>2500</v>
      </c>
      <c r="C580" s="34" t="s">
        <v>0</v>
      </c>
      <c r="D580" s="1" t="s">
        <v>11</v>
      </c>
      <c r="E580" s="1" t="s">
        <v>61</v>
      </c>
      <c r="F580" s="52" t="s">
        <v>240</v>
      </c>
      <c r="G580" s="28" t="s">
        <v>160</v>
      </c>
      <c r="H580" s="5">
        <f t="shared" si="42"/>
        <v>-11500</v>
      </c>
      <c r="I580" s="23">
        <f t="shared" si="37"/>
        <v>4.854368932038835</v>
      </c>
      <c r="K580" s="2">
        <v>515</v>
      </c>
    </row>
    <row r="581" spans="2:11" ht="12.75">
      <c r="B581" s="8">
        <v>2500</v>
      </c>
      <c r="C581" s="34" t="s">
        <v>0</v>
      </c>
      <c r="D581" s="1" t="s">
        <v>11</v>
      </c>
      <c r="E581" s="1" t="s">
        <v>61</v>
      </c>
      <c r="F581" s="52" t="s">
        <v>241</v>
      </c>
      <c r="G581" s="28" t="s">
        <v>162</v>
      </c>
      <c r="H581" s="5">
        <f t="shared" si="42"/>
        <v>-14000</v>
      </c>
      <c r="I581" s="23">
        <f t="shared" si="37"/>
        <v>4.854368932038835</v>
      </c>
      <c r="K581" s="2">
        <v>515</v>
      </c>
    </row>
    <row r="582" spans="2:11" ht="12.75">
      <c r="B582" s="8">
        <v>1500</v>
      </c>
      <c r="C582" s="13" t="s">
        <v>242</v>
      </c>
      <c r="D582" s="1" t="s">
        <v>11</v>
      </c>
      <c r="E582" s="1" t="s">
        <v>15</v>
      </c>
      <c r="F582" s="28" t="s">
        <v>243</v>
      </c>
      <c r="G582" s="28" t="s">
        <v>119</v>
      </c>
      <c r="H582" s="5">
        <f t="shared" si="42"/>
        <v>-15500</v>
      </c>
      <c r="I582" s="23">
        <f t="shared" si="37"/>
        <v>2.912621359223301</v>
      </c>
      <c r="K582" s="2">
        <v>515</v>
      </c>
    </row>
    <row r="583" spans="2:11" ht="12.75">
      <c r="B583" s="8">
        <v>2500</v>
      </c>
      <c r="C583" s="1" t="s">
        <v>0</v>
      </c>
      <c r="D583" s="1" t="s">
        <v>11</v>
      </c>
      <c r="E583" s="1" t="s">
        <v>15</v>
      </c>
      <c r="F583" s="28" t="s">
        <v>244</v>
      </c>
      <c r="G583" s="28" t="s">
        <v>160</v>
      </c>
      <c r="H583" s="5">
        <f t="shared" si="42"/>
        <v>-18000</v>
      </c>
      <c r="I583" s="23">
        <f t="shared" si="37"/>
        <v>4.854368932038835</v>
      </c>
      <c r="K583" s="2">
        <v>515</v>
      </c>
    </row>
    <row r="584" spans="1:11" s="47" customFormat="1" ht="12.75">
      <c r="A584" s="12"/>
      <c r="B584" s="108">
        <f>SUM(B577:B583)</f>
        <v>18000</v>
      </c>
      <c r="C584" s="12" t="s">
        <v>0</v>
      </c>
      <c r="D584" s="12"/>
      <c r="E584" s="12"/>
      <c r="F584" s="19"/>
      <c r="G584" s="19"/>
      <c r="H584" s="44">
        <v>0</v>
      </c>
      <c r="I584" s="45">
        <f t="shared" si="37"/>
        <v>34.95145631067961</v>
      </c>
      <c r="K584" s="2">
        <v>515</v>
      </c>
    </row>
    <row r="585" spans="2:11" ht="12.75">
      <c r="B585" s="8"/>
      <c r="H585" s="5">
        <f>H584-B585</f>
        <v>0</v>
      </c>
      <c r="I585" s="23">
        <f t="shared" si="37"/>
        <v>0</v>
      </c>
      <c r="K585" s="2">
        <v>515</v>
      </c>
    </row>
    <row r="586" spans="2:11" ht="12.75">
      <c r="B586" s="8"/>
      <c r="H586" s="5">
        <f>H585-B586</f>
        <v>0</v>
      </c>
      <c r="I586" s="23">
        <f t="shared" si="37"/>
        <v>0</v>
      </c>
      <c r="K586" s="2">
        <v>515</v>
      </c>
    </row>
    <row r="587" spans="2:11" ht="12.75">
      <c r="B587" s="8">
        <v>5000</v>
      </c>
      <c r="C587" s="1" t="s">
        <v>20</v>
      </c>
      <c r="D587" s="1" t="s">
        <v>11</v>
      </c>
      <c r="E587" s="1" t="s">
        <v>73</v>
      </c>
      <c r="F587" s="28" t="s">
        <v>246</v>
      </c>
      <c r="G587" s="28" t="s">
        <v>119</v>
      </c>
      <c r="H587" s="5">
        <f>H586-B587</f>
        <v>-5000</v>
      </c>
      <c r="I587" s="23">
        <f t="shared" si="37"/>
        <v>9.70873786407767</v>
      </c>
      <c r="K587" s="2">
        <v>515</v>
      </c>
    </row>
    <row r="588" spans="2:11" ht="12.75">
      <c r="B588" s="8">
        <v>5000</v>
      </c>
      <c r="C588" s="1" t="s">
        <v>47</v>
      </c>
      <c r="D588" s="1" t="s">
        <v>11</v>
      </c>
      <c r="E588" s="1" t="s">
        <v>73</v>
      </c>
      <c r="F588" s="28" t="s">
        <v>247</v>
      </c>
      <c r="G588" s="28" t="s">
        <v>162</v>
      </c>
      <c r="H588" s="5">
        <f>H587-B588</f>
        <v>-10000</v>
      </c>
      <c r="I588" s="23">
        <f t="shared" si="37"/>
        <v>9.70873786407767</v>
      </c>
      <c r="K588" s="2">
        <v>515</v>
      </c>
    </row>
    <row r="589" spans="1:11" s="47" customFormat="1" ht="12.75">
      <c r="A589" s="12"/>
      <c r="B589" s="108">
        <f>SUM(B587:B588)</f>
        <v>10000</v>
      </c>
      <c r="C589" s="12" t="s">
        <v>27</v>
      </c>
      <c r="D589" s="12"/>
      <c r="E589" s="12"/>
      <c r="F589" s="19"/>
      <c r="G589" s="19"/>
      <c r="H589" s="44">
        <v>0</v>
      </c>
      <c r="I589" s="45">
        <f t="shared" si="37"/>
        <v>19.41747572815534</v>
      </c>
      <c r="K589" s="2">
        <v>515</v>
      </c>
    </row>
    <row r="590" spans="2:11" ht="12.75">
      <c r="B590" s="8"/>
      <c r="H590" s="5">
        <f aca="true" t="shared" si="43" ref="H590:H596">H589-B590</f>
        <v>0</v>
      </c>
      <c r="I590" s="23">
        <f t="shared" si="37"/>
        <v>0</v>
      </c>
      <c r="K590" s="2">
        <v>515</v>
      </c>
    </row>
    <row r="591" spans="2:11" ht="12.75">
      <c r="B591" s="8"/>
      <c r="H591" s="5">
        <f t="shared" si="43"/>
        <v>0</v>
      </c>
      <c r="I591" s="23">
        <f t="shared" si="37"/>
        <v>0</v>
      </c>
      <c r="K591" s="2">
        <v>515</v>
      </c>
    </row>
    <row r="592" spans="2:11" ht="12.75">
      <c r="B592" s="8">
        <v>2600</v>
      </c>
      <c r="C592" s="1" t="s">
        <v>23</v>
      </c>
      <c r="D592" s="1" t="s">
        <v>11</v>
      </c>
      <c r="E592" s="1" t="s">
        <v>24</v>
      </c>
      <c r="F592" s="28" t="s">
        <v>248</v>
      </c>
      <c r="G592" s="28" t="s">
        <v>119</v>
      </c>
      <c r="H592" s="5">
        <f t="shared" si="43"/>
        <v>-2600</v>
      </c>
      <c r="I592" s="23">
        <f t="shared" si="37"/>
        <v>5.048543689320389</v>
      </c>
      <c r="K592" s="2">
        <v>515</v>
      </c>
    </row>
    <row r="593" spans="2:11" ht="12.75">
      <c r="B593" s="8">
        <v>800</v>
      </c>
      <c r="C593" s="1" t="s">
        <v>23</v>
      </c>
      <c r="D593" s="1" t="s">
        <v>11</v>
      </c>
      <c r="E593" s="1" t="s">
        <v>24</v>
      </c>
      <c r="F593" s="28" t="s">
        <v>248</v>
      </c>
      <c r="G593" s="28" t="s">
        <v>160</v>
      </c>
      <c r="H593" s="5">
        <f t="shared" si="43"/>
        <v>-3400</v>
      </c>
      <c r="I593" s="23">
        <f aca="true" t="shared" si="44" ref="I593:I656">+B593/K593</f>
        <v>1.5533980582524272</v>
      </c>
      <c r="K593" s="2">
        <v>515</v>
      </c>
    </row>
    <row r="594" spans="2:11" ht="12.75">
      <c r="B594" s="8">
        <v>2000</v>
      </c>
      <c r="C594" s="1" t="s">
        <v>23</v>
      </c>
      <c r="D594" s="1" t="s">
        <v>11</v>
      </c>
      <c r="E594" s="1" t="s">
        <v>24</v>
      </c>
      <c r="F594" s="28" t="s">
        <v>248</v>
      </c>
      <c r="G594" s="28" t="s">
        <v>160</v>
      </c>
      <c r="H594" s="5">
        <f t="shared" si="43"/>
        <v>-5400</v>
      </c>
      <c r="I594" s="23">
        <f t="shared" si="44"/>
        <v>3.883495145631068</v>
      </c>
      <c r="K594" s="2">
        <v>515</v>
      </c>
    </row>
    <row r="595" spans="2:11" ht="12.75">
      <c r="B595" s="8">
        <v>2000</v>
      </c>
      <c r="C595" s="1" t="s">
        <v>23</v>
      </c>
      <c r="D595" s="1" t="s">
        <v>11</v>
      </c>
      <c r="E595" s="1" t="s">
        <v>24</v>
      </c>
      <c r="F595" s="28" t="s">
        <v>248</v>
      </c>
      <c r="G595" s="28" t="s">
        <v>160</v>
      </c>
      <c r="H595" s="5">
        <f t="shared" si="43"/>
        <v>-7400</v>
      </c>
      <c r="I595" s="23">
        <f t="shared" si="44"/>
        <v>3.883495145631068</v>
      </c>
      <c r="K595" s="2">
        <v>515</v>
      </c>
    </row>
    <row r="596" spans="2:11" ht="12.75">
      <c r="B596" s="8">
        <v>700</v>
      </c>
      <c r="C596" s="1" t="s">
        <v>23</v>
      </c>
      <c r="D596" s="1" t="s">
        <v>11</v>
      </c>
      <c r="E596" s="1" t="s">
        <v>24</v>
      </c>
      <c r="F596" s="28" t="s">
        <v>248</v>
      </c>
      <c r="G596" s="28" t="s">
        <v>162</v>
      </c>
      <c r="H596" s="5">
        <f t="shared" si="43"/>
        <v>-8100</v>
      </c>
      <c r="I596" s="23">
        <f t="shared" si="44"/>
        <v>1.3592233009708738</v>
      </c>
      <c r="K596" s="2">
        <v>515</v>
      </c>
    </row>
    <row r="597" spans="1:11" s="47" customFormat="1" ht="12.75">
      <c r="A597" s="12"/>
      <c r="B597" s="108">
        <f>SUM(B592:B596)</f>
        <v>8100</v>
      </c>
      <c r="C597" s="12"/>
      <c r="D597" s="12"/>
      <c r="E597" s="12" t="s">
        <v>24</v>
      </c>
      <c r="F597" s="19"/>
      <c r="G597" s="19"/>
      <c r="H597" s="44">
        <v>0</v>
      </c>
      <c r="I597" s="45">
        <f t="shared" si="44"/>
        <v>15.728155339805825</v>
      </c>
      <c r="K597" s="2">
        <v>515</v>
      </c>
    </row>
    <row r="598" spans="2:11" ht="12.75">
      <c r="B598" s="8"/>
      <c r="H598" s="5">
        <f>H597-B598</f>
        <v>0</v>
      </c>
      <c r="I598" s="23">
        <f t="shared" si="44"/>
        <v>0</v>
      </c>
      <c r="K598" s="2">
        <v>515</v>
      </c>
    </row>
    <row r="599" spans="2:11" ht="12.75">
      <c r="B599" s="8"/>
      <c r="H599" s="5">
        <v>0</v>
      </c>
      <c r="I599" s="23">
        <f t="shared" si="44"/>
        <v>0</v>
      </c>
      <c r="K599" s="2">
        <v>515</v>
      </c>
    </row>
    <row r="600" spans="2:11" ht="12.75">
      <c r="B600" s="8"/>
      <c r="H600" s="5">
        <f>H599-B600</f>
        <v>0</v>
      </c>
      <c r="I600" s="23">
        <f t="shared" si="44"/>
        <v>0</v>
      </c>
      <c r="K600" s="2">
        <v>515</v>
      </c>
    </row>
    <row r="601" spans="2:11" ht="12.75">
      <c r="B601" s="8">
        <v>2000</v>
      </c>
      <c r="C601" s="1" t="s">
        <v>28</v>
      </c>
      <c r="D601" s="1" t="s">
        <v>11</v>
      </c>
      <c r="E601" s="1" t="s">
        <v>73</v>
      </c>
      <c r="F601" s="28" t="s">
        <v>248</v>
      </c>
      <c r="G601" s="28" t="s">
        <v>119</v>
      </c>
      <c r="H601" s="5">
        <f>H600-B601</f>
        <v>-2000</v>
      </c>
      <c r="I601" s="23">
        <f t="shared" si="44"/>
        <v>3.883495145631068</v>
      </c>
      <c r="K601" s="2">
        <v>515</v>
      </c>
    </row>
    <row r="602" spans="2:11" ht="12.75">
      <c r="B602" s="8">
        <v>2000</v>
      </c>
      <c r="C602" s="1" t="s">
        <v>28</v>
      </c>
      <c r="D602" s="1" t="s">
        <v>11</v>
      </c>
      <c r="E602" s="1" t="s">
        <v>73</v>
      </c>
      <c r="F602" s="28" t="s">
        <v>248</v>
      </c>
      <c r="G602" s="28" t="s">
        <v>160</v>
      </c>
      <c r="H602" s="5">
        <f>H601-B602</f>
        <v>-4000</v>
      </c>
      <c r="I602" s="23">
        <f t="shared" si="44"/>
        <v>3.883495145631068</v>
      </c>
      <c r="K602" s="2">
        <v>515</v>
      </c>
    </row>
    <row r="603" spans="2:11" ht="12.75">
      <c r="B603" s="8">
        <v>2000</v>
      </c>
      <c r="C603" s="1" t="s">
        <v>28</v>
      </c>
      <c r="D603" s="1" t="s">
        <v>11</v>
      </c>
      <c r="E603" s="1" t="s">
        <v>73</v>
      </c>
      <c r="F603" s="28" t="s">
        <v>248</v>
      </c>
      <c r="G603" s="28" t="s">
        <v>162</v>
      </c>
      <c r="H603" s="5">
        <f>H602-B603</f>
        <v>-6000</v>
      </c>
      <c r="I603" s="23">
        <f t="shared" si="44"/>
        <v>3.883495145631068</v>
      </c>
      <c r="K603" s="2">
        <v>515</v>
      </c>
    </row>
    <row r="604" spans="1:11" s="47" customFormat="1" ht="12.75">
      <c r="A604" s="12"/>
      <c r="B604" s="108">
        <f>SUM(B601:B603)</f>
        <v>6000</v>
      </c>
      <c r="C604" s="12" t="s">
        <v>28</v>
      </c>
      <c r="D604" s="12"/>
      <c r="E604" s="12"/>
      <c r="F604" s="19"/>
      <c r="G604" s="19"/>
      <c r="H604" s="44">
        <v>0</v>
      </c>
      <c r="I604" s="45">
        <f t="shared" si="44"/>
        <v>11.650485436893204</v>
      </c>
      <c r="K604" s="2">
        <v>515</v>
      </c>
    </row>
    <row r="605" spans="2:11" ht="12.75">
      <c r="B605" s="8"/>
      <c r="H605" s="5">
        <f>H604-B605</f>
        <v>0</v>
      </c>
      <c r="I605" s="23">
        <f t="shared" si="44"/>
        <v>0</v>
      </c>
      <c r="K605" s="2">
        <v>515</v>
      </c>
    </row>
    <row r="606" spans="2:11" ht="12.75">
      <c r="B606" s="8"/>
      <c r="H606" s="5">
        <f>H605-B606</f>
        <v>0</v>
      </c>
      <c r="I606" s="23">
        <f t="shared" si="44"/>
        <v>0</v>
      </c>
      <c r="K606" s="2">
        <v>515</v>
      </c>
    </row>
    <row r="607" spans="2:11" ht="12.75">
      <c r="B607" s="8">
        <v>1300</v>
      </c>
      <c r="C607" s="1" t="s">
        <v>29</v>
      </c>
      <c r="D607" s="1" t="s">
        <v>11</v>
      </c>
      <c r="E607" s="1" t="s">
        <v>30</v>
      </c>
      <c r="F607" s="28" t="s">
        <v>248</v>
      </c>
      <c r="G607" s="28" t="s">
        <v>119</v>
      </c>
      <c r="H607" s="5">
        <f>H606-B607</f>
        <v>-1300</v>
      </c>
      <c r="I607" s="23">
        <f t="shared" si="44"/>
        <v>2.5242718446601944</v>
      </c>
      <c r="K607" s="2">
        <v>515</v>
      </c>
    </row>
    <row r="608" spans="2:11" ht="12.75">
      <c r="B608" s="8">
        <v>3000</v>
      </c>
      <c r="C608" s="1" t="s">
        <v>29</v>
      </c>
      <c r="D608" s="1" t="s">
        <v>11</v>
      </c>
      <c r="E608" s="1" t="s">
        <v>30</v>
      </c>
      <c r="F608" s="28" t="s">
        <v>248</v>
      </c>
      <c r="G608" s="28" t="s">
        <v>160</v>
      </c>
      <c r="H608" s="5">
        <f>H607-B608</f>
        <v>-4300</v>
      </c>
      <c r="I608" s="23">
        <f t="shared" si="44"/>
        <v>5.825242718446602</v>
      </c>
      <c r="K608" s="2">
        <v>515</v>
      </c>
    </row>
    <row r="609" spans="2:11" ht="12.75">
      <c r="B609" s="8">
        <v>1500</v>
      </c>
      <c r="C609" s="1" t="s">
        <v>29</v>
      </c>
      <c r="D609" s="1" t="s">
        <v>11</v>
      </c>
      <c r="E609" s="1" t="s">
        <v>30</v>
      </c>
      <c r="F609" s="28" t="s">
        <v>248</v>
      </c>
      <c r="G609" s="28" t="s">
        <v>162</v>
      </c>
      <c r="H609" s="5">
        <f>H608-B609</f>
        <v>-5800</v>
      </c>
      <c r="I609" s="23">
        <f t="shared" si="44"/>
        <v>2.912621359223301</v>
      </c>
      <c r="K609" s="2">
        <v>515</v>
      </c>
    </row>
    <row r="610" spans="1:11" s="47" customFormat="1" ht="12.75">
      <c r="A610" s="12"/>
      <c r="B610" s="108">
        <f>SUM(B607:B609)</f>
        <v>5800</v>
      </c>
      <c r="C610" s="12"/>
      <c r="D610" s="12"/>
      <c r="E610" s="12"/>
      <c r="F610" s="19"/>
      <c r="G610" s="19"/>
      <c r="H610" s="44">
        <v>0</v>
      </c>
      <c r="I610" s="45">
        <f t="shared" si="44"/>
        <v>11.262135922330097</v>
      </c>
      <c r="K610" s="2">
        <v>515</v>
      </c>
    </row>
    <row r="611" spans="2:11" ht="12.75">
      <c r="B611" s="8"/>
      <c r="H611" s="5">
        <f aca="true" t="shared" si="45" ref="H611:H617">H610-B611</f>
        <v>0</v>
      </c>
      <c r="I611" s="23">
        <f t="shared" si="44"/>
        <v>0</v>
      </c>
      <c r="K611" s="2">
        <v>515</v>
      </c>
    </row>
    <row r="612" spans="2:11" ht="12.75">
      <c r="B612" s="8"/>
      <c r="H612" s="5">
        <f t="shared" si="45"/>
        <v>0</v>
      </c>
      <c r="I612" s="23">
        <f t="shared" si="44"/>
        <v>0</v>
      </c>
      <c r="K612" s="2">
        <v>515</v>
      </c>
    </row>
    <row r="613" spans="2:11" ht="12.75">
      <c r="B613" s="8"/>
      <c r="H613" s="5">
        <f t="shared" si="45"/>
        <v>0</v>
      </c>
      <c r="I613" s="23">
        <f t="shared" si="44"/>
        <v>0</v>
      </c>
      <c r="K613" s="2">
        <v>515</v>
      </c>
    </row>
    <row r="614" spans="2:11" ht="12.75">
      <c r="B614" s="8"/>
      <c r="H614" s="5">
        <f t="shared" si="45"/>
        <v>0</v>
      </c>
      <c r="I614" s="23">
        <f t="shared" si="44"/>
        <v>0</v>
      </c>
      <c r="K614" s="2">
        <v>515</v>
      </c>
    </row>
    <row r="615" spans="2:11" ht="12.75">
      <c r="B615" s="8"/>
      <c r="H615" s="5">
        <f t="shared" si="45"/>
        <v>0</v>
      </c>
      <c r="I615" s="23">
        <f t="shared" si="44"/>
        <v>0</v>
      </c>
      <c r="K615" s="2">
        <v>515</v>
      </c>
    </row>
    <row r="616" spans="2:11" ht="12.75">
      <c r="B616" s="8"/>
      <c r="H616" s="5">
        <f t="shared" si="45"/>
        <v>0</v>
      </c>
      <c r="I616" s="23">
        <f t="shared" si="44"/>
        <v>0</v>
      </c>
      <c r="K616" s="2">
        <v>515</v>
      </c>
    </row>
    <row r="617" spans="1:11" s="47" customFormat="1" ht="12.75">
      <c r="A617" s="12"/>
      <c r="B617" s="260">
        <f>+B626+B631+B638+B642+B647</f>
        <v>44800</v>
      </c>
      <c r="C617" s="49" t="s">
        <v>250</v>
      </c>
      <c r="D617" s="48" t="s">
        <v>260</v>
      </c>
      <c r="E617" s="49" t="s">
        <v>261</v>
      </c>
      <c r="F617" s="19"/>
      <c r="G617" s="19"/>
      <c r="H617" s="44">
        <f t="shared" si="45"/>
        <v>-44800</v>
      </c>
      <c r="I617" s="45">
        <f t="shared" si="44"/>
        <v>86.99029126213593</v>
      </c>
      <c r="K617" s="2">
        <v>515</v>
      </c>
    </row>
    <row r="618" spans="2:11" ht="12.75">
      <c r="B618" s="143"/>
      <c r="H618" s="5">
        <v>0</v>
      </c>
      <c r="I618" s="23">
        <f t="shared" si="44"/>
        <v>0</v>
      </c>
      <c r="K618" s="2">
        <v>515</v>
      </c>
    </row>
    <row r="619" spans="2:11" ht="12.75">
      <c r="B619" s="143"/>
      <c r="H619" s="5">
        <f aca="true" t="shared" si="46" ref="H619:H625">H618-B619</f>
        <v>0</v>
      </c>
      <c r="I619" s="23">
        <f t="shared" si="44"/>
        <v>0</v>
      </c>
      <c r="K619" s="2">
        <v>515</v>
      </c>
    </row>
    <row r="620" spans="2:11" ht="12.75">
      <c r="B620" s="143">
        <v>4000</v>
      </c>
      <c r="C620" s="34" t="s">
        <v>0</v>
      </c>
      <c r="D620" s="1" t="s">
        <v>11</v>
      </c>
      <c r="E620" s="1" t="s">
        <v>12</v>
      </c>
      <c r="F620" s="56" t="s">
        <v>251</v>
      </c>
      <c r="G620" s="28" t="s">
        <v>160</v>
      </c>
      <c r="H620" s="5">
        <f t="shared" si="46"/>
        <v>-4000</v>
      </c>
      <c r="I620" s="23">
        <f t="shared" si="44"/>
        <v>7.766990291262136</v>
      </c>
      <c r="K620" s="2">
        <v>515</v>
      </c>
    </row>
    <row r="621" spans="2:11" ht="12.75">
      <c r="B621" s="143">
        <v>5000</v>
      </c>
      <c r="C621" s="34" t="s">
        <v>0</v>
      </c>
      <c r="D621" s="1" t="s">
        <v>11</v>
      </c>
      <c r="E621" s="1" t="s">
        <v>12</v>
      </c>
      <c r="F621" s="52" t="s">
        <v>252</v>
      </c>
      <c r="G621" s="28" t="s">
        <v>162</v>
      </c>
      <c r="H621" s="5">
        <f t="shared" si="46"/>
        <v>-9000</v>
      </c>
      <c r="I621" s="23">
        <f t="shared" si="44"/>
        <v>9.70873786407767</v>
      </c>
      <c r="K621" s="2">
        <v>515</v>
      </c>
    </row>
    <row r="622" spans="2:11" ht="12.75">
      <c r="B622" s="143">
        <v>3000</v>
      </c>
      <c r="C622" s="1" t="s">
        <v>0</v>
      </c>
      <c r="D622" s="13" t="s">
        <v>11</v>
      </c>
      <c r="E622" s="1" t="s">
        <v>15</v>
      </c>
      <c r="F622" s="28" t="s">
        <v>253</v>
      </c>
      <c r="G622" s="28" t="s">
        <v>160</v>
      </c>
      <c r="H622" s="5">
        <f t="shared" si="46"/>
        <v>-12000</v>
      </c>
      <c r="I622" s="23">
        <f t="shared" si="44"/>
        <v>5.825242718446602</v>
      </c>
      <c r="K622" s="2">
        <v>515</v>
      </c>
    </row>
    <row r="623" spans="2:11" ht="12.75">
      <c r="B623" s="143">
        <v>2000</v>
      </c>
      <c r="C623" s="1" t="s">
        <v>0</v>
      </c>
      <c r="D623" s="13" t="s">
        <v>11</v>
      </c>
      <c r="E623" s="1" t="s">
        <v>15</v>
      </c>
      <c r="F623" s="28" t="s">
        <v>254</v>
      </c>
      <c r="G623" s="28" t="s">
        <v>160</v>
      </c>
      <c r="H623" s="5">
        <f t="shared" si="46"/>
        <v>-14000</v>
      </c>
      <c r="I623" s="23">
        <f t="shared" si="44"/>
        <v>3.883495145631068</v>
      </c>
      <c r="K623" s="2">
        <v>515</v>
      </c>
    </row>
    <row r="624" spans="2:11" ht="12.75">
      <c r="B624" s="143">
        <v>5000</v>
      </c>
      <c r="C624" s="1" t="s">
        <v>0</v>
      </c>
      <c r="D624" s="13" t="s">
        <v>11</v>
      </c>
      <c r="E624" s="1" t="s">
        <v>15</v>
      </c>
      <c r="F624" s="28" t="s">
        <v>255</v>
      </c>
      <c r="G624" s="28" t="s">
        <v>213</v>
      </c>
      <c r="H624" s="5">
        <f t="shared" si="46"/>
        <v>-19000</v>
      </c>
      <c r="I624" s="23">
        <f t="shared" si="44"/>
        <v>9.70873786407767</v>
      </c>
      <c r="K624" s="2">
        <v>515</v>
      </c>
    </row>
    <row r="625" spans="2:11" ht="12.75">
      <c r="B625" s="143">
        <v>2500</v>
      </c>
      <c r="C625" s="1" t="s">
        <v>0</v>
      </c>
      <c r="D625" s="13" t="s">
        <v>11</v>
      </c>
      <c r="E625" s="1" t="s">
        <v>15</v>
      </c>
      <c r="F625" s="28" t="s">
        <v>256</v>
      </c>
      <c r="G625" s="28" t="s">
        <v>219</v>
      </c>
      <c r="H625" s="5">
        <f t="shared" si="46"/>
        <v>-21500</v>
      </c>
      <c r="I625" s="23">
        <f t="shared" si="44"/>
        <v>4.854368932038835</v>
      </c>
      <c r="K625" s="2">
        <v>515</v>
      </c>
    </row>
    <row r="626" spans="1:11" s="47" customFormat="1" ht="12.75">
      <c r="A626" s="12"/>
      <c r="B626" s="260">
        <f>SUM(B620:B625)</f>
        <v>21500</v>
      </c>
      <c r="C626" s="12" t="s">
        <v>0</v>
      </c>
      <c r="D626" s="12"/>
      <c r="E626" s="12"/>
      <c r="F626" s="19"/>
      <c r="G626" s="19"/>
      <c r="H626" s="44">
        <v>0</v>
      </c>
      <c r="I626" s="45">
        <f t="shared" si="44"/>
        <v>41.74757281553398</v>
      </c>
      <c r="K626" s="2">
        <v>515</v>
      </c>
    </row>
    <row r="627" spans="2:11" ht="12.75">
      <c r="B627" s="143"/>
      <c r="H627" s="5">
        <f>H626-B627</f>
        <v>0</v>
      </c>
      <c r="I627" s="23">
        <f t="shared" si="44"/>
        <v>0</v>
      </c>
      <c r="K627" s="2">
        <v>515</v>
      </c>
    </row>
    <row r="628" spans="2:11" ht="12.75">
      <c r="B628" s="143"/>
      <c r="H628" s="5">
        <f>H627-B628</f>
        <v>0</v>
      </c>
      <c r="I628" s="23">
        <f t="shared" si="44"/>
        <v>0</v>
      </c>
      <c r="K628" s="2">
        <v>515</v>
      </c>
    </row>
    <row r="629" spans="2:11" ht="12.75">
      <c r="B629" s="143">
        <v>2500</v>
      </c>
      <c r="C629" s="1" t="s">
        <v>88</v>
      </c>
      <c r="D629" s="13" t="s">
        <v>11</v>
      </c>
      <c r="E629" s="1" t="s">
        <v>21</v>
      </c>
      <c r="F629" s="28" t="s">
        <v>257</v>
      </c>
      <c r="G629" s="28" t="s">
        <v>213</v>
      </c>
      <c r="H629" s="5">
        <f>H628-B629</f>
        <v>-2500</v>
      </c>
      <c r="I629" s="23">
        <f t="shared" si="44"/>
        <v>4.854368932038835</v>
      </c>
      <c r="K629" s="2">
        <v>515</v>
      </c>
    </row>
    <row r="630" spans="2:11" ht="12.75">
      <c r="B630" s="143">
        <v>2500</v>
      </c>
      <c r="C630" s="1" t="s">
        <v>128</v>
      </c>
      <c r="D630" s="13" t="s">
        <v>11</v>
      </c>
      <c r="E630" s="1" t="s">
        <v>21</v>
      </c>
      <c r="F630" s="31" t="s">
        <v>258</v>
      </c>
      <c r="G630" s="28" t="s">
        <v>219</v>
      </c>
      <c r="H630" s="5">
        <f>H629-B630</f>
        <v>-5000</v>
      </c>
      <c r="I630" s="23">
        <f t="shared" si="44"/>
        <v>4.854368932038835</v>
      </c>
      <c r="K630" s="2">
        <v>515</v>
      </c>
    </row>
    <row r="631" spans="1:11" s="47" customFormat="1" ht="12.75">
      <c r="A631" s="12"/>
      <c r="B631" s="260">
        <f>SUM(B629:B630)</f>
        <v>5000</v>
      </c>
      <c r="C631" s="12" t="s">
        <v>27</v>
      </c>
      <c r="D631" s="12"/>
      <c r="E631" s="12"/>
      <c r="F631" s="19"/>
      <c r="G631" s="19"/>
      <c r="H631" s="44">
        <v>0</v>
      </c>
      <c r="I631" s="45">
        <f t="shared" si="44"/>
        <v>9.70873786407767</v>
      </c>
      <c r="K631" s="2">
        <v>515</v>
      </c>
    </row>
    <row r="632" spans="2:11" ht="12.75">
      <c r="B632" s="143"/>
      <c r="H632" s="5">
        <f aca="true" t="shared" si="47" ref="H632:H637">H631-B632</f>
        <v>0</v>
      </c>
      <c r="I632" s="23">
        <f t="shared" si="44"/>
        <v>0</v>
      </c>
      <c r="K632" s="2">
        <v>515</v>
      </c>
    </row>
    <row r="633" spans="2:11" ht="12.75">
      <c r="B633" s="143"/>
      <c r="H633" s="5">
        <f t="shared" si="47"/>
        <v>0</v>
      </c>
      <c r="I633" s="23">
        <f t="shared" si="44"/>
        <v>0</v>
      </c>
      <c r="K633" s="2">
        <v>515</v>
      </c>
    </row>
    <row r="634" spans="2:11" ht="12.75">
      <c r="B634" s="143">
        <v>1700</v>
      </c>
      <c r="C634" s="1" t="s">
        <v>23</v>
      </c>
      <c r="D634" s="13" t="s">
        <v>11</v>
      </c>
      <c r="E634" s="1" t="s">
        <v>24</v>
      </c>
      <c r="F634" s="28" t="s">
        <v>259</v>
      </c>
      <c r="G634" s="28" t="s">
        <v>160</v>
      </c>
      <c r="H634" s="5">
        <f t="shared" si="47"/>
        <v>-1700</v>
      </c>
      <c r="I634" s="23">
        <f t="shared" si="44"/>
        <v>3.3009708737864076</v>
      </c>
      <c r="K634" s="2">
        <v>515</v>
      </c>
    </row>
    <row r="635" spans="2:11" ht="12.75">
      <c r="B635" s="143">
        <v>1300</v>
      </c>
      <c r="C635" s="1" t="s">
        <v>23</v>
      </c>
      <c r="D635" s="13" t="s">
        <v>11</v>
      </c>
      <c r="E635" s="1" t="s">
        <v>24</v>
      </c>
      <c r="F635" s="28" t="s">
        <v>259</v>
      </c>
      <c r="G635" s="28" t="s">
        <v>162</v>
      </c>
      <c r="H635" s="5">
        <f t="shared" si="47"/>
        <v>-3000</v>
      </c>
      <c r="I635" s="23">
        <f t="shared" si="44"/>
        <v>2.5242718446601944</v>
      </c>
      <c r="K635" s="2">
        <v>515</v>
      </c>
    </row>
    <row r="636" spans="2:11" ht="12.75">
      <c r="B636" s="143">
        <v>1500</v>
      </c>
      <c r="C636" s="1" t="s">
        <v>23</v>
      </c>
      <c r="D636" s="13" t="s">
        <v>11</v>
      </c>
      <c r="E636" s="1" t="s">
        <v>24</v>
      </c>
      <c r="F636" s="28" t="s">
        <v>259</v>
      </c>
      <c r="G636" s="28" t="s">
        <v>213</v>
      </c>
      <c r="H636" s="5">
        <f t="shared" si="47"/>
        <v>-4500</v>
      </c>
      <c r="I636" s="23">
        <f t="shared" si="44"/>
        <v>2.912621359223301</v>
      </c>
      <c r="K636" s="2">
        <v>515</v>
      </c>
    </row>
    <row r="637" spans="2:11" ht="12.75">
      <c r="B637" s="143">
        <v>1800</v>
      </c>
      <c r="C637" s="1" t="s">
        <v>23</v>
      </c>
      <c r="D637" s="13" t="s">
        <v>11</v>
      </c>
      <c r="E637" s="1" t="s">
        <v>24</v>
      </c>
      <c r="F637" s="28" t="s">
        <v>259</v>
      </c>
      <c r="G637" s="28" t="s">
        <v>219</v>
      </c>
      <c r="H637" s="5">
        <f t="shared" si="47"/>
        <v>-6300</v>
      </c>
      <c r="I637" s="23">
        <f t="shared" si="44"/>
        <v>3.495145631067961</v>
      </c>
      <c r="K637" s="2">
        <v>515</v>
      </c>
    </row>
    <row r="638" spans="1:11" s="47" customFormat="1" ht="12.75">
      <c r="A638" s="12"/>
      <c r="B638" s="260">
        <f>SUM(B634:B637)</f>
        <v>6300</v>
      </c>
      <c r="C638" s="12"/>
      <c r="D638" s="12"/>
      <c r="E638" s="12" t="s">
        <v>24</v>
      </c>
      <c r="F638" s="19"/>
      <c r="G638" s="19"/>
      <c r="H638" s="44">
        <v>0</v>
      </c>
      <c r="I638" s="45">
        <f t="shared" si="44"/>
        <v>12.233009708737864</v>
      </c>
      <c r="K638" s="2">
        <v>515</v>
      </c>
    </row>
    <row r="639" spans="2:11" ht="12.75">
      <c r="B639" s="143"/>
      <c r="H639" s="5">
        <f>H638-B639</f>
        <v>0</v>
      </c>
      <c r="I639" s="23">
        <f t="shared" si="44"/>
        <v>0</v>
      </c>
      <c r="K639" s="2">
        <v>515</v>
      </c>
    </row>
    <row r="640" spans="2:11" ht="12.75">
      <c r="B640" s="143"/>
      <c r="H640" s="5">
        <f>H639-B640</f>
        <v>0</v>
      </c>
      <c r="I640" s="23">
        <f t="shared" si="44"/>
        <v>0</v>
      </c>
      <c r="K640" s="2">
        <v>515</v>
      </c>
    </row>
    <row r="641" spans="2:11" ht="12.75">
      <c r="B641" s="143">
        <v>8000</v>
      </c>
      <c r="C641" s="1" t="s">
        <v>26</v>
      </c>
      <c r="D641" s="13" t="s">
        <v>11</v>
      </c>
      <c r="E641" s="1" t="s">
        <v>21</v>
      </c>
      <c r="F641" s="28" t="s">
        <v>257</v>
      </c>
      <c r="G641" s="28" t="s">
        <v>213</v>
      </c>
      <c r="H641" s="5">
        <f>H640-B641</f>
        <v>-8000</v>
      </c>
      <c r="I641" s="23">
        <f t="shared" si="44"/>
        <v>15.533980582524272</v>
      </c>
      <c r="K641" s="2">
        <v>515</v>
      </c>
    </row>
    <row r="642" spans="1:11" s="47" customFormat="1" ht="12.75">
      <c r="A642" s="12"/>
      <c r="B642" s="260">
        <v>8000</v>
      </c>
      <c r="C642" s="12" t="s">
        <v>26</v>
      </c>
      <c r="D642" s="12"/>
      <c r="E642" s="12"/>
      <c r="F642" s="19"/>
      <c r="G642" s="19"/>
      <c r="H642" s="44">
        <v>0</v>
      </c>
      <c r="I642" s="45">
        <f t="shared" si="44"/>
        <v>15.533980582524272</v>
      </c>
      <c r="K642" s="2">
        <v>515</v>
      </c>
    </row>
    <row r="643" spans="2:11" ht="12.75">
      <c r="B643" s="262"/>
      <c r="H643" s="5">
        <f>H642-B643</f>
        <v>0</v>
      </c>
      <c r="I643" s="23">
        <f t="shared" si="44"/>
        <v>0</v>
      </c>
      <c r="K643" s="2">
        <v>515</v>
      </c>
    </row>
    <row r="644" spans="2:11" ht="12.75">
      <c r="B644" s="143"/>
      <c r="C644" s="55"/>
      <c r="H644" s="5">
        <f>H643-B644</f>
        <v>0</v>
      </c>
      <c r="I644" s="23">
        <f t="shared" si="44"/>
        <v>0</v>
      </c>
      <c r="K644" s="2">
        <v>515</v>
      </c>
    </row>
    <row r="645" spans="2:11" ht="12.75">
      <c r="B645" s="143">
        <v>2000</v>
      </c>
      <c r="C645" s="1" t="s">
        <v>28</v>
      </c>
      <c r="D645" s="13" t="s">
        <v>11</v>
      </c>
      <c r="E645" s="1" t="s">
        <v>21</v>
      </c>
      <c r="F645" s="28" t="s">
        <v>259</v>
      </c>
      <c r="G645" s="28" t="s">
        <v>213</v>
      </c>
      <c r="H645" s="5">
        <f>H644-B645</f>
        <v>-2000</v>
      </c>
      <c r="I645" s="23">
        <f t="shared" si="44"/>
        <v>3.883495145631068</v>
      </c>
      <c r="K645" s="2">
        <v>515</v>
      </c>
    </row>
    <row r="646" spans="2:11" ht="12.75">
      <c r="B646" s="143">
        <v>2000</v>
      </c>
      <c r="C646" s="1" t="s">
        <v>28</v>
      </c>
      <c r="D646" s="13" t="s">
        <v>11</v>
      </c>
      <c r="E646" s="1" t="s">
        <v>21</v>
      </c>
      <c r="F646" s="28" t="s">
        <v>259</v>
      </c>
      <c r="G646" s="28" t="s">
        <v>219</v>
      </c>
      <c r="H646" s="5">
        <f>H645-B646</f>
        <v>-4000</v>
      </c>
      <c r="I646" s="23">
        <f t="shared" si="44"/>
        <v>3.883495145631068</v>
      </c>
      <c r="K646" s="2">
        <v>515</v>
      </c>
    </row>
    <row r="647" spans="1:11" s="47" customFormat="1" ht="12.75">
      <c r="A647" s="12"/>
      <c r="B647" s="260">
        <f>SUM(B645:B646)</f>
        <v>4000</v>
      </c>
      <c r="C647" s="12" t="s">
        <v>28</v>
      </c>
      <c r="D647" s="12"/>
      <c r="E647" s="12"/>
      <c r="F647" s="19"/>
      <c r="G647" s="19"/>
      <c r="H647" s="44">
        <v>0</v>
      </c>
      <c r="I647" s="45">
        <f t="shared" si="44"/>
        <v>7.766990291262136</v>
      </c>
      <c r="K647" s="2">
        <v>515</v>
      </c>
    </row>
    <row r="648" spans="2:11" ht="12.75">
      <c r="B648" s="143"/>
      <c r="H648" s="5">
        <f aca="true" t="shared" si="48" ref="H648:H655">H647-B648</f>
        <v>0</v>
      </c>
      <c r="I648" s="23">
        <f t="shared" si="44"/>
        <v>0</v>
      </c>
      <c r="K648" s="2">
        <v>515</v>
      </c>
    </row>
    <row r="649" spans="2:11" ht="12.75">
      <c r="B649" s="143"/>
      <c r="H649" s="5">
        <f t="shared" si="48"/>
        <v>0</v>
      </c>
      <c r="I649" s="23">
        <f t="shared" si="44"/>
        <v>0</v>
      </c>
      <c r="K649" s="2">
        <v>515</v>
      </c>
    </row>
    <row r="650" spans="2:11" ht="12.75">
      <c r="B650" s="143"/>
      <c r="H650" s="5">
        <f t="shared" si="48"/>
        <v>0</v>
      </c>
      <c r="I650" s="23">
        <f t="shared" si="44"/>
        <v>0</v>
      </c>
      <c r="K650" s="2">
        <v>515</v>
      </c>
    </row>
    <row r="651" spans="2:11" ht="12.75">
      <c r="B651" s="143"/>
      <c r="H651" s="5">
        <f t="shared" si="48"/>
        <v>0</v>
      </c>
      <c r="I651" s="23">
        <f t="shared" si="44"/>
        <v>0</v>
      </c>
      <c r="K651" s="2">
        <v>515</v>
      </c>
    </row>
    <row r="652" spans="2:11" ht="12.75">
      <c r="B652" s="143"/>
      <c r="H652" s="5">
        <f t="shared" si="48"/>
        <v>0</v>
      </c>
      <c r="I652" s="23">
        <f t="shared" si="44"/>
        <v>0</v>
      </c>
      <c r="K652" s="2">
        <v>515</v>
      </c>
    </row>
    <row r="653" spans="2:11" ht="12.75">
      <c r="B653" s="143"/>
      <c r="H653" s="5">
        <f t="shared" si="48"/>
        <v>0</v>
      </c>
      <c r="I653" s="23">
        <f t="shared" si="44"/>
        <v>0</v>
      </c>
      <c r="K653" s="2">
        <v>515</v>
      </c>
    </row>
    <row r="654" spans="2:11" ht="12.75">
      <c r="B654" s="143"/>
      <c r="H654" s="5">
        <f t="shared" si="48"/>
        <v>0</v>
      </c>
      <c r="I654" s="23">
        <f t="shared" si="44"/>
        <v>0</v>
      </c>
      <c r="K654" s="2">
        <v>515</v>
      </c>
    </row>
    <row r="655" spans="1:11" s="47" customFormat="1" ht="12.75">
      <c r="A655" s="12"/>
      <c r="B655" s="260">
        <f>+B672+B684+B697+B708+B719+B725</f>
        <v>101000</v>
      </c>
      <c r="C655" s="49" t="s">
        <v>262</v>
      </c>
      <c r="D655" s="48" t="s">
        <v>294</v>
      </c>
      <c r="E655" s="49" t="s">
        <v>53</v>
      </c>
      <c r="F655" s="19"/>
      <c r="G655" s="19"/>
      <c r="H655" s="44">
        <f t="shared" si="48"/>
        <v>-101000</v>
      </c>
      <c r="I655" s="45">
        <f t="shared" si="44"/>
        <v>196.11650485436894</v>
      </c>
      <c r="K655" s="2">
        <v>515</v>
      </c>
    </row>
    <row r="656" spans="2:11" ht="12.75">
      <c r="B656" s="143"/>
      <c r="H656" s="5">
        <v>0</v>
      </c>
      <c r="I656" s="23">
        <f t="shared" si="44"/>
        <v>0</v>
      </c>
      <c r="K656" s="2">
        <v>515</v>
      </c>
    </row>
    <row r="657" spans="2:11" ht="12.75">
      <c r="B657" s="143"/>
      <c r="H657" s="5">
        <f aca="true" t="shared" si="49" ref="H657:H671">H656-B657</f>
        <v>0</v>
      </c>
      <c r="I657" s="23">
        <f aca="true" t="shared" si="50" ref="I657:I720">+B657/K657</f>
        <v>0</v>
      </c>
      <c r="K657" s="2">
        <v>515</v>
      </c>
    </row>
    <row r="658" spans="2:11" ht="12.75">
      <c r="B658" s="261">
        <v>2000</v>
      </c>
      <c r="C658" s="1" t="s">
        <v>0</v>
      </c>
      <c r="D658" s="1" t="s">
        <v>11</v>
      </c>
      <c r="E658" s="1" t="s">
        <v>61</v>
      </c>
      <c r="F658" s="52" t="s">
        <v>263</v>
      </c>
      <c r="G658" s="28" t="s">
        <v>215</v>
      </c>
      <c r="H658" s="5">
        <f t="shared" si="49"/>
        <v>-2000</v>
      </c>
      <c r="I658" s="23">
        <f t="shared" si="50"/>
        <v>3.883495145631068</v>
      </c>
      <c r="K658" s="2">
        <v>515</v>
      </c>
    </row>
    <row r="659" spans="2:11" ht="12.75">
      <c r="B659" s="143">
        <v>2000</v>
      </c>
      <c r="C659" s="1" t="s">
        <v>0</v>
      </c>
      <c r="D659" s="1" t="s">
        <v>11</v>
      </c>
      <c r="E659" s="1" t="s">
        <v>61</v>
      </c>
      <c r="F659" s="52" t="s">
        <v>264</v>
      </c>
      <c r="G659" s="28" t="s">
        <v>265</v>
      </c>
      <c r="H659" s="5">
        <f t="shared" si="49"/>
        <v>-4000</v>
      </c>
      <c r="I659" s="23">
        <f t="shared" si="50"/>
        <v>3.883495145631068</v>
      </c>
      <c r="K659" s="2">
        <v>515</v>
      </c>
    </row>
    <row r="660" spans="2:11" ht="12.75">
      <c r="B660" s="143">
        <v>2000</v>
      </c>
      <c r="C660" s="1" t="s">
        <v>0</v>
      </c>
      <c r="D660" s="1" t="s">
        <v>11</v>
      </c>
      <c r="E660" s="1" t="s">
        <v>61</v>
      </c>
      <c r="F660" s="52" t="s">
        <v>266</v>
      </c>
      <c r="G660" s="28" t="s">
        <v>220</v>
      </c>
      <c r="H660" s="5">
        <f t="shared" si="49"/>
        <v>-6000</v>
      </c>
      <c r="I660" s="23">
        <f t="shared" si="50"/>
        <v>3.883495145631068</v>
      </c>
      <c r="K660" s="2">
        <v>515</v>
      </c>
    </row>
    <row r="661" spans="2:11" ht="12.75">
      <c r="B661" s="143">
        <v>2000</v>
      </c>
      <c r="C661" s="1" t="s">
        <v>0</v>
      </c>
      <c r="D661" s="1" t="s">
        <v>11</v>
      </c>
      <c r="E661" s="1" t="s">
        <v>61</v>
      </c>
      <c r="F661" s="52" t="s">
        <v>267</v>
      </c>
      <c r="G661" s="28" t="s">
        <v>220</v>
      </c>
      <c r="H661" s="5">
        <f t="shared" si="49"/>
        <v>-8000</v>
      </c>
      <c r="I661" s="23">
        <f t="shared" si="50"/>
        <v>3.883495145631068</v>
      </c>
      <c r="K661" s="2">
        <v>515</v>
      </c>
    </row>
    <row r="662" spans="2:11" ht="12.75">
      <c r="B662" s="143">
        <v>2000</v>
      </c>
      <c r="C662" s="1" t="s">
        <v>0</v>
      </c>
      <c r="D662" s="1" t="s">
        <v>11</v>
      </c>
      <c r="E662" s="1" t="s">
        <v>61</v>
      </c>
      <c r="F662" s="52" t="s">
        <v>268</v>
      </c>
      <c r="G662" s="28" t="s">
        <v>269</v>
      </c>
      <c r="H662" s="5">
        <f t="shared" si="49"/>
        <v>-10000</v>
      </c>
      <c r="I662" s="23">
        <f t="shared" si="50"/>
        <v>3.883495145631068</v>
      </c>
      <c r="K662" s="2">
        <v>515</v>
      </c>
    </row>
    <row r="663" spans="2:11" ht="12.75">
      <c r="B663" s="143">
        <v>2000</v>
      </c>
      <c r="C663" s="1" t="s">
        <v>0</v>
      </c>
      <c r="D663" s="1" t="s">
        <v>11</v>
      </c>
      <c r="E663" s="1" t="s">
        <v>61</v>
      </c>
      <c r="F663" s="52" t="s">
        <v>270</v>
      </c>
      <c r="G663" s="28" t="s">
        <v>271</v>
      </c>
      <c r="H663" s="5">
        <f t="shared" si="49"/>
        <v>-12000</v>
      </c>
      <c r="I663" s="23">
        <f t="shared" si="50"/>
        <v>3.883495145631068</v>
      </c>
      <c r="K663" s="2">
        <v>515</v>
      </c>
    </row>
    <row r="664" spans="2:11" ht="12.75">
      <c r="B664" s="143">
        <v>3000</v>
      </c>
      <c r="C664" s="1" t="s">
        <v>0</v>
      </c>
      <c r="D664" s="1" t="s">
        <v>11</v>
      </c>
      <c r="E664" s="1" t="s">
        <v>61</v>
      </c>
      <c r="F664" s="52" t="s">
        <v>272</v>
      </c>
      <c r="G664" s="28" t="s">
        <v>273</v>
      </c>
      <c r="H664" s="5">
        <f t="shared" si="49"/>
        <v>-15000</v>
      </c>
      <c r="I664" s="23">
        <f t="shared" si="50"/>
        <v>5.825242718446602</v>
      </c>
      <c r="K664" s="2">
        <v>515</v>
      </c>
    </row>
    <row r="665" spans="1:11" s="16" customFormat="1" ht="12.75">
      <c r="A665" s="13"/>
      <c r="B665" s="214">
        <v>2000</v>
      </c>
      <c r="C665" s="13" t="s">
        <v>0</v>
      </c>
      <c r="D665" s="13" t="s">
        <v>11</v>
      </c>
      <c r="E665" s="13" t="s">
        <v>15</v>
      </c>
      <c r="F665" s="31" t="s">
        <v>245</v>
      </c>
      <c r="G665" s="31" t="s">
        <v>213</v>
      </c>
      <c r="H665" s="5">
        <f t="shared" si="49"/>
        <v>-17000</v>
      </c>
      <c r="I665" s="39">
        <f t="shared" si="50"/>
        <v>3.883495145631068</v>
      </c>
      <c r="K665" s="2">
        <v>515</v>
      </c>
    </row>
    <row r="666" spans="2:11" ht="12.75">
      <c r="B666" s="143">
        <v>2000</v>
      </c>
      <c r="C666" s="1" t="s">
        <v>0</v>
      </c>
      <c r="D666" s="1" t="s">
        <v>11</v>
      </c>
      <c r="E666" s="1" t="s">
        <v>15</v>
      </c>
      <c r="F666" s="28" t="s">
        <v>274</v>
      </c>
      <c r="G666" s="28" t="s">
        <v>219</v>
      </c>
      <c r="H666" s="5">
        <f t="shared" si="49"/>
        <v>-19000</v>
      </c>
      <c r="I666" s="23">
        <f t="shared" si="50"/>
        <v>3.883495145631068</v>
      </c>
      <c r="K666" s="2">
        <v>515</v>
      </c>
    </row>
    <row r="667" spans="2:11" ht="12.75">
      <c r="B667" s="143">
        <v>2000</v>
      </c>
      <c r="C667" s="1" t="s">
        <v>0</v>
      </c>
      <c r="D667" s="1" t="s">
        <v>11</v>
      </c>
      <c r="E667" s="1" t="s">
        <v>15</v>
      </c>
      <c r="F667" s="28" t="s">
        <v>275</v>
      </c>
      <c r="G667" s="28" t="s">
        <v>215</v>
      </c>
      <c r="H667" s="5">
        <f t="shared" si="49"/>
        <v>-21000</v>
      </c>
      <c r="I667" s="23">
        <f t="shared" si="50"/>
        <v>3.883495145631068</v>
      </c>
      <c r="K667" s="2">
        <v>515</v>
      </c>
    </row>
    <row r="668" spans="2:11" ht="12.75">
      <c r="B668" s="143">
        <v>900</v>
      </c>
      <c r="C668" s="1" t="s">
        <v>0</v>
      </c>
      <c r="D668" s="1" t="s">
        <v>11</v>
      </c>
      <c r="E668" s="1" t="s">
        <v>15</v>
      </c>
      <c r="F668" s="28" t="s">
        <v>276</v>
      </c>
      <c r="G668" s="28" t="s">
        <v>269</v>
      </c>
      <c r="H668" s="5">
        <f t="shared" si="49"/>
        <v>-21900</v>
      </c>
      <c r="I668" s="23">
        <f t="shared" si="50"/>
        <v>1.7475728155339805</v>
      </c>
      <c r="K668" s="2">
        <v>515</v>
      </c>
    </row>
    <row r="669" spans="2:11" ht="12.75">
      <c r="B669" s="143">
        <v>1000</v>
      </c>
      <c r="C669" s="1" t="s">
        <v>0</v>
      </c>
      <c r="D669" s="1" t="s">
        <v>11</v>
      </c>
      <c r="E669" s="1" t="s">
        <v>15</v>
      </c>
      <c r="F669" s="28" t="s">
        <v>277</v>
      </c>
      <c r="G669" s="28" t="s">
        <v>269</v>
      </c>
      <c r="H669" s="5">
        <f t="shared" si="49"/>
        <v>-22900</v>
      </c>
      <c r="I669" s="23">
        <f t="shared" si="50"/>
        <v>1.941747572815534</v>
      </c>
      <c r="K669" s="2">
        <v>515</v>
      </c>
    </row>
    <row r="670" spans="2:11" ht="12.75">
      <c r="B670" s="143">
        <v>1000</v>
      </c>
      <c r="C670" s="1" t="s">
        <v>0</v>
      </c>
      <c r="D670" s="1" t="s">
        <v>11</v>
      </c>
      <c r="E670" s="1" t="s">
        <v>15</v>
      </c>
      <c r="F670" s="28" t="s">
        <v>278</v>
      </c>
      <c r="G670" s="28" t="s">
        <v>271</v>
      </c>
      <c r="H670" s="5">
        <f t="shared" si="49"/>
        <v>-23900</v>
      </c>
      <c r="I670" s="23">
        <f t="shared" si="50"/>
        <v>1.941747572815534</v>
      </c>
      <c r="K670" s="2">
        <v>515</v>
      </c>
    </row>
    <row r="671" spans="2:11" ht="12.75">
      <c r="B671" s="143">
        <v>1000</v>
      </c>
      <c r="C671" s="1" t="s">
        <v>0</v>
      </c>
      <c r="D671" s="1" t="s">
        <v>11</v>
      </c>
      <c r="E671" s="1" t="s">
        <v>15</v>
      </c>
      <c r="F671" s="28" t="s">
        <v>279</v>
      </c>
      <c r="G671" s="28" t="s">
        <v>273</v>
      </c>
      <c r="H671" s="5">
        <f t="shared" si="49"/>
        <v>-24900</v>
      </c>
      <c r="I671" s="23">
        <f t="shared" si="50"/>
        <v>1.941747572815534</v>
      </c>
      <c r="K671" s="2">
        <v>515</v>
      </c>
    </row>
    <row r="672" spans="1:11" s="47" customFormat="1" ht="12.75">
      <c r="A672" s="12"/>
      <c r="B672" s="260">
        <f>SUM(B658:B671)</f>
        <v>24900</v>
      </c>
      <c r="C672" s="12"/>
      <c r="D672" s="12"/>
      <c r="E672" s="12"/>
      <c r="F672" s="19"/>
      <c r="G672" s="19"/>
      <c r="H672" s="44">
        <v>0</v>
      </c>
      <c r="I672" s="45">
        <f t="shared" si="50"/>
        <v>48.349514563106794</v>
      </c>
      <c r="K672" s="2">
        <v>515</v>
      </c>
    </row>
    <row r="673" spans="2:11" ht="12.75">
      <c r="B673" s="143"/>
      <c r="H673" s="5">
        <f aca="true" t="shared" si="51" ref="H673:H683">H672-B673</f>
        <v>0</v>
      </c>
      <c r="I673" s="23">
        <f t="shared" si="50"/>
        <v>0</v>
      </c>
      <c r="K673" s="2">
        <v>515</v>
      </c>
    </row>
    <row r="674" spans="2:11" ht="12.75">
      <c r="B674" s="143"/>
      <c r="H674" s="5">
        <f t="shared" si="51"/>
        <v>0</v>
      </c>
      <c r="I674" s="23">
        <f t="shared" si="50"/>
        <v>0</v>
      </c>
      <c r="K674" s="2">
        <v>515</v>
      </c>
    </row>
    <row r="675" spans="2:11" ht="12.75">
      <c r="B675" s="143"/>
      <c r="H675" s="5">
        <f t="shared" si="51"/>
        <v>0</v>
      </c>
      <c r="I675" s="23">
        <f t="shared" si="50"/>
        <v>0</v>
      </c>
      <c r="K675" s="2">
        <v>515</v>
      </c>
    </row>
    <row r="676" spans="2:11" ht="12.75">
      <c r="B676" s="143">
        <v>2000</v>
      </c>
      <c r="C676" s="1" t="s">
        <v>280</v>
      </c>
      <c r="D676" s="1" t="s">
        <v>11</v>
      </c>
      <c r="E676" s="1" t="s">
        <v>73</v>
      </c>
      <c r="F676" s="28" t="s">
        <v>281</v>
      </c>
      <c r="G676" s="28" t="s">
        <v>213</v>
      </c>
      <c r="H676" s="5">
        <f t="shared" si="51"/>
        <v>-2000</v>
      </c>
      <c r="I676" s="23">
        <f t="shared" si="50"/>
        <v>3.883495145631068</v>
      </c>
      <c r="K676" s="2">
        <v>515</v>
      </c>
    </row>
    <row r="677" spans="2:11" ht="12.75">
      <c r="B677" s="143">
        <v>2000</v>
      </c>
      <c r="C677" s="1" t="s">
        <v>282</v>
      </c>
      <c r="D677" s="1" t="s">
        <v>11</v>
      </c>
      <c r="E677" s="1" t="s">
        <v>73</v>
      </c>
      <c r="F677" s="28" t="s">
        <v>283</v>
      </c>
      <c r="G677" s="28" t="s">
        <v>219</v>
      </c>
      <c r="H677" s="5">
        <f t="shared" si="51"/>
        <v>-4000</v>
      </c>
      <c r="I677" s="23">
        <f t="shared" si="50"/>
        <v>3.883495145631068</v>
      </c>
      <c r="K677" s="2">
        <v>515</v>
      </c>
    </row>
    <row r="678" spans="2:11" ht="12.75">
      <c r="B678" s="143">
        <v>2000</v>
      </c>
      <c r="C678" s="1" t="s">
        <v>284</v>
      </c>
      <c r="D678" s="1" t="s">
        <v>11</v>
      </c>
      <c r="E678" s="1" t="s">
        <v>73</v>
      </c>
      <c r="F678" s="28" t="s">
        <v>285</v>
      </c>
      <c r="G678" s="28" t="s">
        <v>220</v>
      </c>
      <c r="H678" s="5">
        <f t="shared" si="51"/>
        <v>-6000</v>
      </c>
      <c r="I678" s="23">
        <f t="shared" si="50"/>
        <v>3.883495145631068</v>
      </c>
      <c r="K678" s="2">
        <v>515</v>
      </c>
    </row>
    <row r="679" spans="2:11" ht="12.75">
      <c r="B679" s="143">
        <v>2000</v>
      </c>
      <c r="C679" s="1" t="s">
        <v>282</v>
      </c>
      <c r="D679" s="1" t="s">
        <v>11</v>
      </c>
      <c r="E679" s="1" t="s">
        <v>73</v>
      </c>
      <c r="F679" s="28" t="s">
        <v>286</v>
      </c>
      <c r="G679" s="28" t="s">
        <v>220</v>
      </c>
      <c r="H679" s="5">
        <f t="shared" si="51"/>
        <v>-8000</v>
      </c>
      <c r="I679" s="23">
        <f t="shared" si="50"/>
        <v>3.883495145631068</v>
      </c>
      <c r="K679" s="2">
        <v>515</v>
      </c>
    </row>
    <row r="680" spans="2:11" ht="12.75">
      <c r="B680" s="143">
        <v>2000</v>
      </c>
      <c r="C680" s="1" t="s">
        <v>284</v>
      </c>
      <c r="D680" s="1" t="s">
        <v>11</v>
      </c>
      <c r="E680" s="1" t="s">
        <v>73</v>
      </c>
      <c r="F680" s="28" t="s">
        <v>276</v>
      </c>
      <c r="G680" s="28" t="s">
        <v>271</v>
      </c>
      <c r="H680" s="5">
        <f t="shared" si="51"/>
        <v>-10000</v>
      </c>
      <c r="I680" s="23">
        <f t="shared" si="50"/>
        <v>3.883495145631068</v>
      </c>
      <c r="K680" s="2">
        <v>515</v>
      </c>
    </row>
    <row r="681" spans="2:11" ht="12.75">
      <c r="B681" s="261">
        <v>2000</v>
      </c>
      <c r="C681" s="1" t="s">
        <v>282</v>
      </c>
      <c r="D681" s="1" t="s">
        <v>11</v>
      </c>
      <c r="E681" s="1" t="s">
        <v>73</v>
      </c>
      <c r="F681" s="28" t="s">
        <v>287</v>
      </c>
      <c r="G681" s="28" t="s">
        <v>271</v>
      </c>
      <c r="H681" s="5">
        <f t="shared" si="51"/>
        <v>-12000</v>
      </c>
      <c r="I681" s="23">
        <f t="shared" si="50"/>
        <v>3.883495145631068</v>
      </c>
      <c r="K681" s="2">
        <v>515</v>
      </c>
    </row>
    <row r="682" spans="2:11" ht="12.75">
      <c r="B682" s="143">
        <v>2000</v>
      </c>
      <c r="C682" s="1" t="s">
        <v>284</v>
      </c>
      <c r="D682" s="1" t="s">
        <v>11</v>
      </c>
      <c r="E682" s="1" t="s">
        <v>73</v>
      </c>
      <c r="F682" s="28" t="s">
        <v>276</v>
      </c>
      <c r="G682" s="28" t="s">
        <v>271</v>
      </c>
      <c r="H682" s="5">
        <f t="shared" si="51"/>
        <v>-14000</v>
      </c>
      <c r="I682" s="23">
        <f t="shared" si="50"/>
        <v>3.883495145631068</v>
      </c>
      <c r="K682" s="2">
        <v>515</v>
      </c>
    </row>
    <row r="683" spans="2:11" ht="12.75">
      <c r="B683" s="143">
        <v>2000</v>
      </c>
      <c r="C683" s="1" t="s">
        <v>288</v>
      </c>
      <c r="D683" s="1" t="s">
        <v>11</v>
      </c>
      <c r="E683" s="1" t="s">
        <v>73</v>
      </c>
      <c r="F683" s="28" t="s">
        <v>289</v>
      </c>
      <c r="G683" s="28" t="s">
        <v>271</v>
      </c>
      <c r="H683" s="5">
        <f t="shared" si="51"/>
        <v>-16000</v>
      </c>
      <c r="I683" s="23">
        <f t="shared" si="50"/>
        <v>3.883495145631068</v>
      </c>
      <c r="K683" s="2">
        <v>515</v>
      </c>
    </row>
    <row r="684" spans="1:11" s="47" customFormat="1" ht="12.75">
      <c r="A684" s="12"/>
      <c r="B684" s="260">
        <f>SUM(B676:B683)</f>
        <v>16000</v>
      </c>
      <c r="C684" s="12" t="s">
        <v>27</v>
      </c>
      <c r="D684" s="12"/>
      <c r="E684" s="12"/>
      <c r="F684" s="19"/>
      <c r="G684" s="19"/>
      <c r="H684" s="44">
        <v>0</v>
      </c>
      <c r="I684" s="45">
        <f t="shared" si="50"/>
        <v>31.067961165048544</v>
      </c>
      <c r="K684" s="2">
        <v>515</v>
      </c>
    </row>
    <row r="685" spans="2:11" ht="12.75">
      <c r="B685" s="143"/>
      <c r="H685" s="5">
        <f aca="true" t="shared" si="52" ref="H685:H696">H684-B685</f>
        <v>0</v>
      </c>
      <c r="I685" s="23">
        <f t="shared" si="50"/>
        <v>0</v>
      </c>
      <c r="K685" s="2">
        <v>515</v>
      </c>
    </row>
    <row r="686" spans="2:11" ht="12.75">
      <c r="B686" s="143"/>
      <c r="H686" s="5">
        <f t="shared" si="52"/>
        <v>0</v>
      </c>
      <c r="I686" s="23">
        <f t="shared" si="50"/>
        <v>0</v>
      </c>
      <c r="K686" s="2">
        <v>515</v>
      </c>
    </row>
    <row r="687" spans="2:11" ht="12.75">
      <c r="B687" s="143">
        <v>800</v>
      </c>
      <c r="C687" s="1" t="s">
        <v>23</v>
      </c>
      <c r="D687" s="1" t="s">
        <v>11</v>
      </c>
      <c r="E687" s="1" t="s">
        <v>24</v>
      </c>
      <c r="F687" s="28" t="s">
        <v>276</v>
      </c>
      <c r="G687" s="28" t="s">
        <v>213</v>
      </c>
      <c r="H687" s="5">
        <f t="shared" si="52"/>
        <v>-800</v>
      </c>
      <c r="I687" s="23">
        <f t="shared" si="50"/>
        <v>1.5533980582524272</v>
      </c>
      <c r="K687" s="2">
        <v>515</v>
      </c>
    </row>
    <row r="688" spans="2:11" ht="12.75">
      <c r="B688" s="143">
        <v>400</v>
      </c>
      <c r="C688" s="1" t="s">
        <v>23</v>
      </c>
      <c r="D688" s="1" t="s">
        <v>11</v>
      </c>
      <c r="E688" s="1" t="s">
        <v>24</v>
      </c>
      <c r="F688" s="28" t="s">
        <v>276</v>
      </c>
      <c r="G688" s="28" t="s">
        <v>219</v>
      </c>
      <c r="H688" s="5">
        <f t="shared" si="52"/>
        <v>-1200</v>
      </c>
      <c r="I688" s="23">
        <f t="shared" si="50"/>
        <v>0.7766990291262136</v>
      </c>
      <c r="K688" s="2">
        <v>515</v>
      </c>
    </row>
    <row r="689" spans="2:11" ht="12.75">
      <c r="B689" s="143">
        <v>500</v>
      </c>
      <c r="C689" s="1" t="s">
        <v>23</v>
      </c>
      <c r="D689" s="1" t="s">
        <v>11</v>
      </c>
      <c r="E689" s="1" t="s">
        <v>24</v>
      </c>
      <c r="F689" s="28" t="s">
        <v>276</v>
      </c>
      <c r="G689" s="28" t="s">
        <v>215</v>
      </c>
      <c r="H689" s="5">
        <f t="shared" si="52"/>
        <v>-1700</v>
      </c>
      <c r="I689" s="23">
        <f t="shared" si="50"/>
        <v>0.970873786407767</v>
      </c>
      <c r="K689" s="2">
        <v>515</v>
      </c>
    </row>
    <row r="690" spans="2:11" ht="12.75">
      <c r="B690" s="143">
        <v>2000</v>
      </c>
      <c r="C690" s="1" t="s">
        <v>23</v>
      </c>
      <c r="D690" s="1" t="s">
        <v>11</v>
      </c>
      <c r="E690" s="1" t="s">
        <v>24</v>
      </c>
      <c r="F690" s="28" t="s">
        <v>276</v>
      </c>
      <c r="G690" s="28" t="s">
        <v>265</v>
      </c>
      <c r="H690" s="5">
        <f t="shared" si="52"/>
        <v>-3700</v>
      </c>
      <c r="I690" s="23">
        <f t="shared" si="50"/>
        <v>3.883495145631068</v>
      </c>
      <c r="K690" s="2">
        <v>515</v>
      </c>
    </row>
    <row r="691" spans="2:11" ht="12.75">
      <c r="B691" s="143">
        <v>2000</v>
      </c>
      <c r="C691" s="1" t="s">
        <v>23</v>
      </c>
      <c r="D691" s="1" t="s">
        <v>11</v>
      </c>
      <c r="E691" s="1" t="s">
        <v>24</v>
      </c>
      <c r="F691" s="28" t="s">
        <v>276</v>
      </c>
      <c r="G691" s="28" t="s">
        <v>265</v>
      </c>
      <c r="H691" s="5">
        <f t="shared" si="52"/>
        <v>-5700</v>
      </c>
      <c r="I691" s="23">
        <f t="shared" si="50"/>
        <v>3.883495145631068</v>
      </c>
      <c r="K691" s="2">
        <v>515</v>
      </c>
    </row>
    <row r="692" spans="2:11" ht="12.75">
      <c r="B692" s="143">
        <v>700</v>
      </c>
      <c r="C692" s="1" t="s">
        <v>23</v>
      </c>
      <c r="D692" s="1" t="s">
        <v>11</v>
      </c>
      <c r="E692" s="1" t="s">
        <v>24</v>
      </c>
      <c r="F692" s="28" t="s">
        <v>276</v>
      </c>
      <c r="G692" s="28" t="s">
        <v>220</v>
      </c>
      <c r="H692" s="5">
        <f t="shared" si="52"/>
        <v>-6400</v>
      </c>
      <c r="I692" s="23">
        <f t="shared" si="50"/>
        <v>1.3592233009708738</v>
      </c>
      <c r="K692" s="2">
        <v>515</v>
      </c>
    </row>
    <row r="693" spans="2:11" ht="12.75">
      <c r="B693" s="143">
        <v>500</v>
      </c>
      <c r="C693" s="1" t="s">
        <v>23</v>
      </c>
      <c r="D693" s="1" t="s">
        <v>11</v>
      </c>
      <c r="E693" s="1" t="s">
        <v>24</v>
      </c>
      <c r="F693" s="28" t="s">
        <v>276</v>
      </c>
      <c r="G693" s="28" t="s">
        <v>269</v>
      </c>
      <c r="H693" s="5">
        <f t="shared" si="52"/>
        <v>-6900</v>
      </c>
      <c r="I693" s="23">
        <f t="shared" si="50"/>
        <v>0.970873786407767</v>
      </c>
      <c r="K693" s="2">
        <v>515</v>
      </c>
    </row>
    <row r="694" spans="2:11" ht="12.75">
      <c r="B694" s="143">
        <v>800</v>
      </c>
      <c r="C694" s="1" t="s">
        <v>23</v>
      </c>
      <c r="D694" s="1" t="s">
        <v>11</v>
      </c>
      <c r="E694" s="1" t="s">
        <v>24</v>
      </c>
      <c r="F694" s="28" t="s">
        <v>276</v>
      </c>
      <c r="G694" s="28" t="s">
        <v>271</v>
      </c>
      <c r="H694" s="5">
        <f t="shared" si="52"/>
        <v>-7700</v>
      </c>
      <c r="I694" s="23">
        <f t="shared" si="50"/>
        <v>1.5533980582524272</v>
      </c>
      <c r="K694" s="2">
        <v>515</v>
      </c>
    </row>
    <row r="695" spans="2:11" ht="12.75">
      <c r="B695" s="143">
        <v>700</v>
      </c>
      <c r="C695" s="1" t="s">
        <v>23</v>
      </c>
      <c r="D695" s="1" t="s">
        <v>11</v>
      </c>
      <c r="E695" s="1" t="s">
        <v>24</v>
      </c>
      <c r="F695" s="28" t="s">
        <v>276</v>
      </c>
      <c r="G695" s="28" t="s">
        <v>273</v>
      </c>
      <c r="H695" s="5">
        <f t="shared" si="52"/>
        <v>-8400</v>
      </c>
      <c r="I695" s="23">
        <f t="shared" si="50"/>
        <v>1.3592233009708738</v>
      </c>
      <c r="K695" s="2">
        <v>515</v>
      </c>
    </row>
    <row r="696" spans="2:11" ht="12.75">
      <c r="B696" s="143">
        <v>600</v>
      </c>
      <c r="C696" s="1" t="s">
        <v>23</v>
      </c>
      <c r="D696" s="1" t="s">
        <v>11</v>
      </c>
      <c r="E696" s="1" t="s">
        <v>24</v>
      </c>
      <c r="F696" s="28" t="s">
        <v>276</v>
      </c>
      <c r="G696" s="28" t="s">
        <v>273</v>
      </c>
      <c r="H696" s="5">
        <f t="shared" si="52"/>
        <v>-9000</v>
      </c>
      <c r="I696" s="23">
        <f t="shared" si="50"/>
        <v>1.1650485436893203</v>
      </c>
      <c r="K696" s="2">
        <v>515</v>
      </c>
    </row>
    <row r="697" spans="1:11" s="47" customFormat="1" ht="12.75">
      <c r="A697" s="12"/>
      <c r="B697" s="260">
        <f>SUM(B687:B696)</f>
        <v>9000</v>
      </c>
      <c r="C697" s="12"/>
      <c r="D697" s="12"/>
      <c r="E697" s="12" t="s">
        <v>24</v>
      </c>
      <c r="F697" s="19"/>
      <c r="G697" s="19"/>
      <c r="H697" s="44">
        <v>0</v>
      </c>
      <c r="I697" s="45">
        <f t="shared" si="50"/>
        <v>17.475728155339805</v>
      </c>
      <c r="K697" s="2">
        <v>515</v>
      </c>
    </row>
    <row r="698" spans="2:11" ht="12.75">
      <c r="B698" s="143"/>
      <c r="H698" s="5">
        <f aca="true" t="shared" si="53" ref="H698:H707">H697-B698</f>
        <v>0</v>
      </c>
      <c r="I698" s="23">
        <f t="shared" si="50"/>
        <v>0</v>
      </c>
      <c r="K698" s="2">
        <v>515</v>
      </c>
    </row>
    <row r="699" spans="2:11" ht="12.75">
      <c r="B699" s="143"/>
      <c r="H699" s="5">
        <f t="shared" si="53"/>
        <v>0</v>
      </c>
      <c r="I699" s="23">
        <f t="shared" si="50"/>
        <v>0</v>
      </c>
      <c r="K699" s="2">
        <v>515</v>
      </c>
    </row>
    <row r="700" spans="2:11" ht="12.75">
      <c r="B700" s="143"/>
      <c r="H700" s="5">
        <f t="shared" si="53"/>
        <v>0</v>
      </c>
      <c r="I700" s="23">
        <f t="shared" si="50"/>
        <v>0</v>
      </c>
      <c r="K700" s="2">
        <v>515</v>
      </c>
    </row>
    <row r="701" spans="2:11" ht="12.75">
      <c r="B701" s="143">
        <v>5000</v>
      </c>
      <c r="C701" s="1" t="s">
        <v>26</v>
      </c>
      <c r="D701" s="1" t="s">
        <v>11</v>
      </c>
      <c r="E701" s="1" t="s">
        <v>24</v>
      </c>
      <c r="F701" s="28" t="s">
        <v>290</v>
      </c>
      <c r="G701" s="28" t="s">
        <v>213</v>
      </c>
      <c r="H701" s="5">
        <f t="shared" si="53"/>
        <v>-5000</v>
      </c>
      <c r="I701" s="23">
        <f t="shared" si="50"/>
        <v>9.70873786407767</v>
      </c>
      <c r="K701" s="2">
        <v>515</v>
      </c>
    </row>
    <row r="702" spans="2:11" ht="12.75">
      <c r="B702" s="143">
        <v>4500</v>
      </c>
      <c r="C702" s="1" t="s">
        <v>26</v>
      </c>
      <c r="D702" s="1" t="s">
        <v>11</v>
      </c>
      <c r="E702" s="1" t="s">
        <v>73</v>
      </c>
      <c r="F702" s="28" t="s">
        <v>291</v>
      </c>
      <c r="G702" s="28" t="s">
        <v>219</v>
      </c>
      <c r="H702" s="5">
        <f t="shared" si="53"/>
        <v>-9500</v>
      </c>
      <c r="I702" s="23">
        <f t="shared" si="50"/>
        <v>8.737864077669903</v>
      </c>
      <c r="K702" s="2">
        <v>515</v>
      </c>
    </row>
    <row r="703" spans="2:11" ht="12.75">
      <c r="B703" s="143">
        <v>4500</v>
      </c>
      <c r="C703" s="1" t="s">
        <v>26</v>
      </c>
      <c r="D703" s="1" t="s">
        <v>11</v>
      </c>
      <c r="E703" s="1" t="s">
        <v>73</v>
      </c>
      <c r="F703" s="28" t="s">
        <v>291</v>
      </c>
      <c r="G703" s="28" t="s">
        <v>215</v>
      </c>
      <c r="H703" s="5">
        <f t="shared" si="53"/>
        <v>-14000</v>
      </c>
      <c r="I703" s="23">
        <f t="shared" si="50"/>
        <v>8.737864077669903</v>
      </c>
      <c r="K703" s="2">
        <v>515</v>
      </c>
    </row>
    <row r="704" spans="2:11" ht="12.75">
      <c r="B704" s="143">
        <v>4500</v>
      </c>
      <c r="C704" s="1" t="s">
        <v>26</v>
      </c>
      <c r="D704" s="1" t="s">
        <v>11</v>
      </c>
      <c r="E704" s="1" t="s">
        <v>73</v>
      </c>
      <c r="F704" s="28" t="s">
        <v>291</v>
      </c>
      <c r="G704" s="28" t="s">
        <v>265</v>
      </c>
      <c r="H704" s="5">
        <f t="shared" si="53"/>
        <v>-18500</v>
      </c>
      <c r="I704" s="23">
        <f t="shared" si="50"/>
        <v>8.737864077669903</v>
      </c>
      <c r="K704" s="2">
        <v>515</v>
      </c>
    </row>
    <row r="705" spans="2:11" ht="12.75">
      <c r="B705" s="143">
        <v>4500</v>
      </c>
      <c r="C705" s="1" t="s">
        <v>26</v>
      </c>
      <c r="D705" s="1" t="s">
        <v>11</v>
      </c>
      <c r="E705" s="1" t="s">
        <v>73</v>
      </c>
      <c r="F705" s="28" t="s">
        <v>292</v>
      </c>
      <c r="G705" s="28" t="s">
        <v>220</v>
      </c>
      <c r="H705" s="5">
        <f t="shared" si="53"/>
        <v>-23000</v>
      </c>
      <c r="I705" s="23">
        <f t="shared" si="50"/>
        <v>8.737864077669903</v>
      </c>
      <c r="K705" s="2">
        <v>515</v>
      </c>
    </row>
    <row r="706" spans="2:11" ht="12.75">
      <c r="B706" s="143">
        <v>4500</v>
      </c>
      <c r="C706" s="55" t="s">
        <v>26</v>
      </c>
      <c r="D706" s="1" t="s">
        <v>11</v>
      </c>
      <c r="E706" s="1" t="s">
        <v>73</v>
      </c>
      <c r="F706" s="28" t="s">
        <v>292</v>
      </c>
      <c r="G706" s="28" t="s">
        <v>269</v>
      </c>
      <c r="H706" s="5">
        <f t="shared" si="53"/>
        <v>-27500</v>
      </c>
      <c r="I706" s="23">
        <f t="shared" si="50"/>
        <v>8.737864077669903</v>
      </c>
      <c r="K706" s="2">
        <v>515</v>
      </c>
    </row>
    <row r="707" spans="2:11" ht="12.75">
      <c r="B707" s="143">
        <v>4500</v>
      </c>
      <c r="C707" s="1" t="s">
        <v>26</v>
      </c>
      <c r="D707" s="1" t="s">
        <v>11</v>
      </c>
      <c r="E707" s="1" t="s">
        <v>73</v>
      </c>
      <c r="F707" s="28" t="s">
        <v>292</v>
      </c>
      <c r="G707" s="28" t="s">
        <v>271</v>
      </c>
      <c r="H707" s="5">
        <f t="shared" si="53"/>
        <v>-32000</v>
      </c>
      <c r="I707" s="23">
        <f t="shared" si="50"/>
        <v>8.737864077669903</v>
      </c>
      <c r="K707" s="2">
        <v>515</v>
      </c>
    </row>
    <row r="708" spans="1:11" s="47" customFormat="1" ht="12.75">
      <c r="A708" s="12"/>
      <c r="B708" s="260">
        <f>SUM(B701:B707)</f>
        <v>32000</v>
      </c>
      <c r="C708" s="12" t="s">
        <v>26</v>
      </c>
      <c r="D708" s="12"/>
      <c r="E708" s="12"/>
      <c r="F708" s="19"/>
      <c r="G708" s="19"/>
      <c r="H708" s="44">
        <v>0</v>
      </c>
      <c r="I708" s="45">
        <f t="shared" si="50"/>
        <v>62.13592233009709</v>
      </c>
      <c r="K708" s="2">
        <v>515</v>
      </c>
    </row>
    <row r="709" spans="2:11" ht="12.75">
      <c r="B709" s="143"/>
      <c r="H709" s="5">
        <f aca="true" t="shared" si="54" ref="H709:H718">H708-B709</f>
        <v>0</v>
      </c>
      <c r="I709" s="23">
        <f t="shared" si="50"/>
        <v>0</v>
      </c>
      <c r="K709" s="2">
        <v>515</v>
      </c>
    </row>
    <row r="710" spans="2:11" ht="12.75">
      <c r="B710" s="143"/>
      <c r="H710" s="5">
        <f t="shared" si="54"/>
        <v>0</v>
      </c>
      <c r="I710" s="23">
        <f t="shared" si="50"/>
        <v>0</v>
      </c>
      <c r="K710" s="2">
        <v>515</v>
      </c>
    </row>
    <row r="711" spans="2:11" ht="12.75">
      <c r="B711" s="143">
        <v>2000</v>
      </c>
      <c r="C711" s="1" t="s">
        <v>28</v>
      </c>
      <c r="D711" s="1" t="s">
        <v>11</v>
      </c>
      <c r="E711" s="1" t="s">
        <v>73</v>
      </c>
      <c r="F711" s="28" t="s">
        <v>276</v>
      </c>
      <c r="G711" s="28" t="s">
        <v>213</v>
      </c>
      <c r="H711" s="5">
        <f t="shared" si="54"/>
        <v>-2000</v>
      </c>
      <c r="I711" s="23">
        <f t="shared" si="50"/>
        <v>3.883495145631068</v>
      </c>
      <c r="K711" s="2">
        <v>515</v>
      </c>
    </row>
    <row r="712" spans="2:11" ht="12.75">
      <c r="B712" s="143">
        <v>2000</v>
      </c>
      <c r="C712" s="1" t="s">
        <v>28</v>
      </c>
      <c r="D712" s="1" t="s">
        <v>11</v>
      </c>
      <c r="E712" s="1" t="s">
        <v>73</v>
      </c>
      <c r="F712" s="28" t="s">
        <v>276</v>
      </c>
      <c r="G712" s="28" t="s">
        <v>219</v>
      </c>
      <c r="H712" s="5">
        <f t="shared" si="54"/>
        <v>-4000</v>
      </c>
      <c r="I712" s="23">
        <f t="shared" si="50"/>
        <v>3.883495145631068</v>
      </c>
      <c r="K712" s="2">
        <v>515</v>
      </c>
    </row>
    <row r="713" spans="2:11" ht="12.75">
      <c r="B713" s="143">
        <v>2000</v>
      </c>
      <c r="C713" s="1" t="s">
        <v>28</v>
      </c>
      <c r="D713" s="1" t="s">
        <v>11</v>
      </c>
      <c r="E713" s="1" t="s">
        <v>73</v>
      </c>
      <c r="F713" s="28" t="s">
        <v>276</v>
      </c>
      <c r="G713" s="28" t="s">
        <v>215</v>
      </c>
      <c r="H713" s="5">
        <f t="shared" si="54"/>
        <v>-6000</v>
      </c>
      <c r="I713" s="23">
        <f t="shared" si="50"/>
        <v>3.883495145631068</v>
      </c>
      <c r="K713" s="2">
        <v>515</v>
      </c>
    </row>
    <row r="714" spans="2:11" ht="12.75">
      <c r="B714" s="143">
        <v>2000</v>
      </c>
      <c r="C714" s="1" t="s">
        <v>28</v>
      </c>
      <c r="D714" s="1" t="s">
        <v>11</v>
      </c>
      <c r="E714" s="1" t="s">
        <v>73</v>
      </c>
      <c r="F714" s="28" t="s">
        <v>276</v>
      </c>
      <c r="G714" s="28" t="s">
        <v>265</v>
      </c>
      <c r="H714" s="5">
        <f t="shared" si="54"/>
        <v>-8000</v>
      </c>
      <c r="I714" s="23">
        <f t="shared" si="50"/>
        <v>3.883495145631068</v>
      </c>
      <c r="K714" s="2">
        <v>515</v>
      </c>
    </row>
    <row r="715" spans="2:11" ht="12.75">
      <c r="B715" s="143">
        <v>2000</v>
      </c>
      <c r="C715" s="1" t="s">
        <v>28</v>
      </c>
      <c r="D715" s="1" t="s">
        <v>11</v>
      </c>
      <c r="E715" s="1" t="s">
        <v>73</v>
      </c>
      <c r="F715" s="28" t="s">
        <v>276</v>
      </c>
      <c r="G715" s="28" t="s">
        <v>220</v>
      </c>
      <c r="H715" s="5">
        <f t="shared" si="54"/>
        <v>-10000</v>
      </c>
      <c r="I715" s="23">
        <f t="shared" si="50"/>
        <v>3.883495145631068</v>
      </c>
      <c r="K715" s="2">
        <v>515</v>
      </c>
    </row>
    <row r="716" spans="2:11" ht="12.75">
      <c r="B716" s="262">
        <v>2000</v>
      </c>
      <c r="C716" s="1" t="s">
        <v>28</v>
      </c>
      <c r="D716" s="1" t="s">
        <v>11</v>
      </c>
      <c r="E716" s="1" t="s">
        <v>73</v>
      </c>
      <c r="F716" s="28" t="s">
        <v>276</v>
      </c>
      <c r="G716" s="28" t="s">
        <v>269</v>
      </c>
      <c r="H716" s="5">
        <f t="shared" si="54"/>
        <v>-12000</v>
      </c>
      <c r="I716" s="23">
        <f t="shared" si="50"/>
        <v>3.883495145631068</v>
      </c>
      <c r="K716" s="2">
        <v>515</v>
      </c>
    </row>
    <row r="717" spans="2:11" ht="12.75">
      <c r="B717" s="143">
        <v>2000</v>
      </c>
      <c r="C717" s="1" t="s">
        <v>28</v>
      </c>
      <c r="D717" s="1" t="s">
        <v>11</v>
      </c>
      <c r="E717" s="1" t="s">
        <v>73</v>
      </c>
      <c r="F717" s="28" t="s">
        <v>276</v>
      </c>
      <c r="G717" s="28" t="s">
        <v>271</v>
      </c>
      <c r="H717" s="5">
        <f t="shared" si="54"/>
        <v>-14000</v>
      </c>
      <c r="I717" s="23">
        <f t="shared" si="50"/>
        <v>3.883495145631068</v>
      </c>
      <c r="K717" s="2">
        <v>515</v>
      </c>
    </row>
    <row r="718" spans="2:11" ht="12.75">
      <c r="B718" s="143">
        <v>2000</v>
      </c>
      <c r="C718" s="1" t="s">
        <v>28</v>
      </c>
      <c r="D718" s="1" t="s">
        <v>11</v>
      </c>
      <c r="E718" s="1" t="s">
        <v>73</v>
      </c>
      <c r="F718" s="28" t="s">
        <v>276</v>
      </c>
      <c r="G718" s="28" t="s">
        <v>273</v>
      </c>
      <c r="H718" s="5">
        <f t="shared" si="54"/>
        <v>-16000</v>
      </c>
      <c r="I718" s="23">
        <f t="shared" si="50"/>
        <v>3.883495145631068</v>
      </c>
      <c r="K718" s="2">
        <v>515</v>
      </c>
    </row>
    <row r="719" spans="1:11" s="47" customFormat="1" ht="12.75">
      <c r="A719" s="12"/>
      <c r="B719" s="260">
        <f>SUM(B711:B718)</f>
        <v>16000</v>
      </c>
      <c r="C719" s="12" t="s">
        <v>28</v>
      </c>
      <c r="D719" s="12"/>
      <c r="E719" s="12"/>
      <c r="F719" s="19"/>
      <c r="G719" s="19"/>
      <c r="H719" s="44">
        <v>0</v>
      </c>
      <c r="I719" s="45">
        <f t="shared" si="50"/>
        <v>31.067961165048544</v>
      </c>
      <c r="K719" s="2">
        <v>515</v>
      </c>
    </row>
    <row r="720" spans="2:11" ht="12.75">
      <c r="B720" s="143"/>
      <c r="H720" s="5">
        <f>H719-B720</f>
        <v>0</v>
      </c>
      <c r="I720" s="23">
        <f t="shared" si="50"/>
        <v>0</v>
      </c>
      <c r="K720" s="2">
        <v>515</v>
      </c>
    </row>
    <row r="721" spans="2:11" ht="12.75">
      <c r="B721" s="143"/>
      <c r="H721" s="5">
        <f>H720-B721</f>
        <v>0</v>
      </c>
      <c r="I721" s="23">
        <f aca="true" t="shared" si="55" ref="I721:I784">+B721/K721</f>
        <v>0</v>
      </c>
      <c r="K721" s="2">
        <v>515</v>
      </c>
    </row>
    <row r="722" spans="2:11" ht="12.75">
      <c r="B722" s="143">
        <v>1500</v>
      </c>
      <c r="C722" s="1" t="s">
        <v>29</v>
      </c>
      <c r="D722" s="1" t="s">
        <v>11</v>
      </c>
      <c r="E722" s="1" t="s">
        <v>30</v>
      </c>
      <c r="F722" s="28" t="s">
        <v>276</v>
      </c>
      <c r="G722" s="28" t="s">
        <v>265</v>
      </c>
      <c r="H722" s="5">
        <f>H721-B722</f>
        <v>-1500</v>
      </c>
      <c r="I722" s="23">
        <f t="shared" si="55"/>
        <v>2.912621359223301</v>
      </c>
      <c r="K722" s="2">
        <v>515</v>
      </c>
    </row>
    <row r="723" spans="2:11" ht="12.75">
      <c r="B723" s="143">
        <v>1000</v>
      </c>
      <c r="C723" s="1" t="s">
        <v>29</v>
      </c>
      <c r="D723" s="1" t="s">
        <v>11</v>
      </c>
      <c r="E723" s="1" t="s">
        <v>30</v>
      </c>
      <c r="F723" s="28" t="s">
        <v>276</v>
      </c>
      <c r="G723" s="28" t="s">
        <v>220</v>
      </c>
      <c r="H723" s="5">
        <f>H722-B723</f>
        <v>-2500</v>
      </c>
      <c r="I723" s="23">
        <f t="shared" si="55"/>
        <v>1.941747572815534</v>
      </c>
      <c r="K723" s="2">
        <v>515</v>
      </c>
    </row>
    <row r="724" spans="2:11" ht="12.75">
      <c r="B724" s="143">
        <v>600</v>
      </c>
      <c r="C724" s="1" t="s">
        <v>29</v>
      </c>
      <c r="D724" s="1" t="s">
        <v>11</v>
      </c>
      <c r="E724" s="1" t="s">
        <v>30</v>
      </c>
      <c r="F724" s="28" t="s">
        <v>276</v>
      </c>
      <c r="G724" s="28" t="s">
        <v>269</v>
      </c>
      <c r="H724" s="5">
        <f>H723-B724</f>
        <v>-3100</v>
      </c>
      <c r="I724" s="23">
        <f t="shared" si="55"/>
        <v>1.1650485436893203</v>
      </c>
      <c r="K724" s="2">
        <v>515</v>
      </c>
    </row>
    <row r="725" spans="1:11" s="47" customFormat="1" ht="12.75">
      <c r="A725" s="12"/>
      <c r="B725" s="260">
        <f>SUM(B722:B724)</f>
        <v>3100</v>
      </c>
      <c r="C725" s="12"/>
      <c r="D725" s="12"/>
      <c r="E725" s="12" t="s">
        <v>30</v>
      </c>
      <c r="F725" s="19"/>
      <c r="G725" s="19"/>
      <c r="H725" s="44">
        <v>0</v>
      </c>
      <c r="I725" s="45">
        <f t="shared" si="55"/>
        <v>6.019417475728155</v>
      </c>
      <c r="K725" s="2">
        <v>515</v>
      </c>
    </row>
    <row r="726" spans="8:11" ht="12.75">
      <c r="H726" s="5">
        <f>H725-B726</f>
        <v>0</v>
      </c>
      <c r="I726" s="23">
        <f t="shared" si="55"/>
        <v>0</v>
      </c>
      <c r="K726" s="2">
        <v>515</v>
      </c>
    </row>
    <row r="727" spans="8:11" ht="12.75">
      <c r="H727" s="5">
        <v>0</v>
      </c>
      <c r="I727" s="23">
        <f t="shared" si="55"/>
        <v>0</v>
      </c>
      <c r="K727" s="2">
        <v>515</v>
      </c>
    </row>
    <row r="728" spans="8:11" ht="12.75">
      <c r="H728" s="5">
        <f>H727-B728</f>
        <v>0</v>
      </c>
      <c r="I728" s="23">
        <f t="shared" si="55"/>
        <v>0</v>
      </c>
      <c r="K728" s="2">
        <v>515</v>
      </c>
    </row>
    <row r="729" spans="8:11" ht="12.75">
      <c r="H729" s="5">
        <f>H728-B729</f>
        <v>0</v>
      </c>
      <c r="I729" s="23">
        <f t="shared" si="55"/>
        <v>0</v>
      </c>
      <c r="K729" s="2">
        <v>515</v>
      </c>
    </row>
    <row r="730" spans="1:11" s="47" customFormat="1" ht="12.75">
      <c r="A730" s="12"/>
      <c r="B730" s="260">
        <f>+B743+B749+B759+B764+B772:C772+B777</f>
        <v>173400</v>
      </c>
      <c r="C730" s="49" t="s">
        <v>295</v>
      </c>
      <c r="D730" s="48" t="s">
        <v>313</v>
      </c>
      <c r="E730" s="49" t="s">
        <v>314</v>
      </c>
      <c r="F730" s="19"/>
      <c r="G730" s="19"/>
      <c r="H730" s="44">
        <f>H729-B730</f>
        <v>-173400</v>
      </c>
      <c r="I730" s="45">
        <f t="shared" si="55"/>
        <v>336.6990291262136</v>
      </c>
      <c r="K730" s="2">
        <v>515</v>
      </c>
    </row>
    <row r="731" spans="2:11" ht="12.75">
      <c r="B731" s="143"/>
      <c r="H731" s="5">
        <v>0</v>
      </c>
      <c r="I731" s="23">
        <f t="shared" si="55"/>
        <v>0</v>
      </c>
      <c r="K731" s="2">
        <v>515</v>
      </c>
    </row>
    <row r="732" spans="2:11" ht="12.75">
      <c r="B732" s="143"/>
      <c r="H732" s="5">
        <f aca="true" t="shared" si="56" ref="H732:H742">H731-B732</f>
        <v>0</v>
      </c>
      <c r="I732" s="23">
        <f t="shared" si="55"/>
        <v>0</v>
      </c>
      <c r="K732" s="2">
        <v>515</v>
      </c>
    </row>
    <row r="733" spans="2:11" ht="12.75">
      <c r="B733" s="143"/>
      <c r="H733" s="5">
        <f t="shared" si="56"/>
        <v>0</v>
      </c>
      <c r="I733" s="23">
        <f t="shared" si="55"/>
        <v>0</v>
      </c>
      <c r="K733" s="2">
        <v>515</v>
      </c>
    </row>
    <row r="734" spans="2:11" ht="12.75">
      <c r="B734" s="214">
        <v>2500</v>
      </c>
      <c r="C734" s="1" t="s">
        <v>0</v>
      </c>
      <c r="D734" s="1" t="s">
        <v>11</v>
      </c>
      <c r="E734" s="1" t="s">
        <v>12</v>
      </c>
      <c r="F734" s="52" t="s">
        <v>296</v>
      </c>
      <c r="G734" s="28" t="s">
        <v>215</v>
      </c>
      <c r="H734" s="5">
        <f t="shared" si="56"/>
        <v>-2500</v>
      </c>
      <c r="I734" s="23">
        <f t="shared" si="55"/>
        <v>4.854368932038835</v>
      </c>
      <c r="K734" s="2">
        <v>515</v>
      </c>
    </row>
    <row r="735" spans="2:11" ht="12.75">
      <c r="B735" s="143">
        <v>5000</v>
      </c>
      <c r="C735" s="1" t="s">
        <v>0</v>
      </c>
      <c r="D735" s="1" t="s">
        <v>11</v>
      </c>
      <c r="E735" s="1" t="s">
        <v>12</v>
      </c>
      <c r="F735" s="52" t="s">
        <v>297</v>
      </c>
      <c r="G735" s="28" t="s">
        <v>265</v>
      </c>
      <c r="H735" s="5">
        <f t="shared" si="56"/>
        <v>-7500</v>
      </c>
      <c r="I735" s="23">
        <f t="shared" si="55"/>
        <v>9.70873786407767</v>
      </c>
      <c r="K735" s="2">
        <v>515</v>
      </c>
    </row>
    <row r="736" spans="2:11" ht="12.75">
      <c r="B736" s="143">
        <v>5000</v>
      </c>
      <c r="C736" s="1" t="s">
        <v>0</v>
      </c>
      <c r="D736" s="1" t="s">
        <v>11</v>
      </c>
      <c r="E736" s="1" t="s">
        <v>12</v>
      </c>
      <c r="F736" s="56" t="s">
        <v>298</v>
      </c>
      <c r="G736" s="28" t="s">
        <v>220</v>
      </c>
      <c r="H736" s="5">
        <f t="shared" si="56"/>
        <v>-12500</v>
      </c>
      <c r="I736" s="23">
        <f t="shared" si="55"/>
        <v>9.70873786407767</v>
      </c>
      <c r="K736" s="2">
        <v>515</v>
      </c>
    </row>
    <row r="737" spans="2:11" ht="12.75">
      <c r="B737" s="143">
        <v>5000</v>
      </c>
      <c r="C737" s="1" t="s">
        <v>0</v>
      </c>
      <c r="D737" s="1" t="s">
        <v>11</v>
      </c>
      <c r="E737" s="1" t="s">
        <v>12</v>
      </c>
      <c r="F737" s="56" t="s">
        <v>299</v>
      </c>
      <c r="G737" s="28" t="s">
        <v>269</v>
      </c>
      <c r="H737" s="5">
        <f t="shared" si="56"/>
        <v>-17500</v>
      </c>
      <c r="I737" s="23">
        <f t="shared" si="55"/>
        <v>9.70873786407767</v>
      </c>
      <c r="K737" s="2">
        <v>515</v>
      </c>
    </row>
    <row r="738" spans="2:11" ht="12.75">
      <c r="B738" s="143">
        <v>2000</v>
      </c>
      <c r="C738" s="1" t="s">
        <v>0</v>
      </c>
      <c r="D738" s="1" t="s">
        <v>11</v>
      </c>
      <c r="E738" s="1" t="s">
        <v>175</v>
      </c>
      <c r="F738" s="41" t="s">
        <v>300</v>
      </c>
      <c r="G738" s="28" t="s">
        <v>271</v>
      </c>
      <c r="H738" s="5">
        <f t="shared" si="56"/>
        <v>-19500</v>
      </c>
      <c r="I738" s="23">
        <f t="shared" si="55"/>
        <v>3.883495145631068</v>
      </c>
      <c r="K738" s="2">
        <v>515</v>
      </c>
    </row>
    <row r="739" spans="2:11" ht="12.75">
      <c r="B739" s="143">
        <v>2500</v>
      </c>
      <c r="C739" s="1" t="s">
        <v>0</v>
      </c>
      <c r="D739" s="1" t="s">
        <v>11</v>
      </c>
      <c r="E739" s="1" t="s">
        <v>12</v>
      </c>
      <c r="F739" s="52" t="s">
        <v>301</v>
      </c>
      <c r="G739" s="28" t="s">
        <v>271</v>
      </c>
      <c r="H739" s="5">
        <f t="shared" si="56"/>
        <v>-22000</v>
      </c>
      <c r="I739" s="23">
        <f t="shared" si="55"/>
        <v>4.854368932038835</v>
      </c>
      <c r="K739" s="2">
        <v>515</v>
      </c>
    </row>
    <row r="740" spans="1:11" s="16" customFormat="1" ht="12.75">
      <c r="A740" s="13"/>
      <c r="B740" s="214">
        <v>2500</v>
      </c>
      <c r="C740" s="13" t="s">
        <v>0</v>
      </c>
      <c r="D740" s="13" t="s">
        <v>11</v>
      </c>
      <c r="E740" s="13" t="s">
        <v>15</v>
      </c>
      <c r="F740" s="31" t="s">
        <v>302</v>
      </c>
      <c r="G740" s="31" t="s">
        <v>215</v>
      </c>
      <c r="H740" s="5">
        <f t="shared" si="56"/>
        <v>-24500</v>
      </c>
      <c r="I740" s="39">
        <f t="shared" si="55"/>
        <v>4.854368932038835</v>
      </c>
      <c r="K740" s="2">
        <v>515</v>
      </c>
    </row>
    <row r="741" spans="2:11" ht="12.75">
      <c r="B741" s="143">
        <v>2500</v>
      </c>
      <c r="C741" s="1" t="s">
        <v>0</v>
      </c>
      <c r="D741" s="13" t="s">
        <v>11</v>
      </c>
      <c r="E741" s="1" t="s">
        <v>15</v>
      </c>
      <c r="F741" s="28" t="s">
        <v>303</v>
      </c>
      <c r="G741" s="28" t="s">
        <v>265</v>
      </c>
      <c r="H741" s="5">
        <f t="shared" si="56"/>
        <v>-27000</v>
      </c>
      <c r="I741" s="23">
        <f t="shared" si="55"/>
        <v>4.854368932038835</v>
      </c>
      <c r="K741" s="2">
        <v>515</v>
      </c>
    </row>
    <row r="742" spans="2:11" ht="12.75">
      <c r="B742" s="143">
        <v>2500</v>
      </c>
      <c r="C742" s="1" t="s">
        <v>0</v>
      </c>
      <c r="D742" s="13" t="s">
        <v>11</v>
      </c>
      <c r="E742" s="1" t="s">
        <v>15</v>
      </c>
      <c r="F742" s="28" t="s">
        <v>304</v>
      </c>
      <c r="G742" s="28" t="s">
        <v>269</v>
      </c>
      <c r="H742" s="5">
        <f t="shared" si="56"/>
        <v>-29500</v>
      </c>
      <c r="I742" s="23">
        <f t="shared" si="55"/>
        <v>4.854368932038835</v>
      </c>
      <c r="K742" s="2">
        <v>515</v>
      </c>
    </row>
    <row r="743" spans="1:11" s="47" customFormat="1" ht="12.75">
      <c r="A743" s="12"/>
      <c r="B743" s="260">
        <f>SUM(B734:B742)</f>
        <v>29500</v>
      </c>
      <c r="C743" s="12" t="s">
        <v>0</v>
      </c>
      <c r="D743" s="12"/>
      <c r="E743" s="12"/>
      <c r="F743" s="19"/>
      <c r="G743" s="19"/>
      <c r="H743" s="44">
        <v>0</v>
      </c>
      <c r="I743" s="45">
        <f t="shared" si="55"/>
        <v>57.28155339805825</v>
      </c>
      <c r="K743" s="2">
        <v>515</v>
      </c>
    </row>
    <row r="744" spans="2:11" ht="12.75">
      <c r="B744" s="143"/>
      <c r="H744" s="5">
        <f>H743-B744</f>
        <v>0</v>
      </c>
      <c r="I744" s="23">
        <f t="shared" si="55"/>
        <v>0</v>
      </c>
      <c r="K744" s="2">
        <v>515</v>
      </c>
    </row>
    <row r="745" spans="2:11" ht="12.75">
      <c r="B745" s="143"/>
      <c r="H745" s="5">
        <f>H744-B745</f>
        <v>0</v>
      </c>
      <c r="I745" s="23">
        <f t="shared" si="55"/>
        <v>0</v>
      </c>
      <c r="K745" s="2">
        <v>515</v>
      </c>
    </row>
    <row r="746" spans="2:11" ht="12.75">
      <c r="B746" s="143">
        <v>10000</v>
      </c>
      <c r="C746" s="1" t="s">
        <v>305</v>
      </c>
      <c r="D746" s="13" t="s">
        <v>11</v>
      </c>
      <c r="E746" s="1" t="s">
        <v>21</v>
      </c>
      <c r="F746" s="28" t="s">
        <v>306</v>
      </c>
      <c r="G746" s="28" t="s">
        <v>215</v>
      </c>
      <c r="H746" s="5">
        <f>H745-B746</f>
        <v>-10000</v>
      </c>
      <c r="I746" s="23">
        <f t="shared" si="55"/>
        <v>19.41747572815534</v>
      </c>
      <c r="K746" s="2">
        <v>515</v>
      </c>
    </row>
    <row r="747" spans="2:11" ht="12.75">
      <c r="B747" s="143">
        <v>10000</v>
      </c>
      <c r="C747" s="1" t="s">
        <v>305</v>
      </c>
      <c r="D747" s="13" t="s">
        <v>11</v>
      </c>
      <c r="E747" s="1" t="s">
        <v>21</v>
      </c>
      <c r="F747" s="28" t="s">
        <v>306</v>
      </c>
      <c r="G747" s="28" t="s">
        <v>215</v>
      </c>
      <c r="H747" s="5">
        <f>H746-B747</f>
        <v>-20000</v>
      </c>
      <c r="I747" s="23">
        <f t="shared" si="55"/>
        <v>19.41747572815534</v>
      </c>
      <c r="K747" s="2">
        <v>515</v>
      </c>
    </row>
    <row r="748" spans="2:11" ht="12.75">
      <c r="B748" s="261">
        <v>77400</v>
      </c>
      <c r="C748" s="1" t="s">
        <v>964</v>
      </c>
      <c r="D748" s="13" t="s">
        <v>11</v>
      </c>
      <c r="E748" s="1" t="s">
        <v>21</v>
      </c>
      <c r="F748" s="28" t="s">
        <v>307</v>
      </c>
      <c r="G748" s="28" t="s">
        <v>271</v>
      </c>
      <c r="H748" s="5">
        <f>H747-B748</f>
        <v>-97400</v>
      </c>
      <c r="I748" s="23">
        <f t="shared" si="55"/>
        <v>150.29126213592232</v>
      </c>
      <c r="K748" s="2">
        <v>515</v>
      </c>
    </row>
    <row r="749" spans="1:11" s="47" customFormat="1" ht="12.75">
      <c r="A749" s="12"/>
      <c r="B749" s="260">
        <f>SUM(B746:B748)</f>
        <v>97400</v>
      </c>
      <c r="C749" s="12" t="s">
        <v>27</v>
      </c>
      <c r="D749" s="12"/>
      <c r="E749" s="12"/>
      <c r="F749" s="19"/>
      <c r="G749" s="19"/>
      <c r="H749" s="44">
        <v>0</v>
      </c>
      <c r="I749" s="45">
        <f t="shared" si="55"/>
        <v>189.126213592233</v>
      </c>
      <c r="K749" s="2">
        <v>515</v>
      </c>
    </row>
    <row r="750" spans="2:11" ht="12.75">
      <c r="B750" s="143"/>
      <c r="H750" s="5">
        <f aca="true" t="shared" si="57" ref="H750:H758">H749-B750</f>
        <v>0</v>
      </c>
      <c r="I750" s="23">
        <f t="shared" si="55"/>
        <v>0</v>
      </c>
      <c r="K750" s="2">
        <v>515</v>
      </c>
    </row>
    <row r="751" spans="2:11" ht="12.75">
      <c r="B751" s="143"/>
      <c r="H751" s="5">
        <f t="shared" si="57"/>
        <v>0</v>
      </c>
      <c r="I751" s="23">
        <f t="shared" si="55"/>
        <v>0</v>
      </c>
      <c r="K751" s="2">
        <v>515</v>
      </c>
    </row>
    <row r="752" spans="2:11" ht="12.75">
      <c r="B752" s="143">
        <v>4000</v>
      </c>
      <c r="C752" s="1" t="s">
        <v>23</v>
      </c>
      <c r="D752" s="13" t="s">
        <v>11</v>
      </c>
      <c r="E752" s="1" t="s">
        <v>24</v>
      </c>
      <c r="F752" s="28" t="s">
        <v>308</v>
      </c>
      <c r="G752" s="28" t="s">
        <v>215</v>
      </c>
      <c r="H752" s="5">
        <f t="shared" si="57"/>
        <v>-4000</v>
      </c>
      <c r="I752" s="23">
        <f t="shared" si="55"/>
        <v>7.766990291262136</v>
      </c>
      <c r="K752" s="2">
        <v>515</v>
      </c>
    </row>
    <row r="753" spans="2:11" ht="12.75">
      <c r="B753" s="143">
        <v>4000</v>
      </c>
      <c r="C753" s="1" t="s">
        <v>23</v>
      </c>
      <c r="D753" s="13" t="s">
        <v>11</v>
      </c>
      <c r="E753" s="1" t="s">
        <v>24</v>
      </c>
      <c r="F753" s="28" t="s">
        <v>308</v>
      </c>
      <c r="G753" s="28" t="s">
        <v>215</v>
      </c>
      <c r="H753" s="5">
        <f t="shared" si="57"/>
        <v>-8000</v>
      </c>
      <c r="I753" s="23">
        <f t="shared" si="55"/>
        <v>7.766990291262136</v>
      </c>
      <c r="K753" s="2">
        <v>515</v>
      </c>
    </row>
    <row r="754" spans="2:11" ht="12.75">
      <c r="B754" s="143">
        <v>300</v>
      </c>
      <c r="C754" s="1" t="s">
        <v>23</v>
      </c>
      <c r="D754" s="13" t="s">
        <v>11</v>
      </c>
      <c r="E754" s="1" t="s">
        <v>24</v>
      </c>
      <c r="F754" s="28" t="s">
        <v>308</v>
      </c>
      <c r="G754" s="28" t="s">
        <v>215</v>
      </c>
      <c r="H754" s="5">
        <f t="shared" si="57"/>
        <v>-8300</v>
      </c>
      <c r="I754" s="23">
        <f t="shared" si="55"/>
        <v>0.5825242718446602</v>
      </c>
      <c r="K754" s="2">
        <v>515</v>
      </c>
    </row>
    <row r="755" spans="2:11" ht="12.75">
      <c r="B755" s="143">
        <v>1500</v>
      </c>
      <c r="C755" s="1" t="s">
        <v>23</v>
      </c>
      <c r="D755" s="13" t="s">
        <v>11</v>
      </c>
      <c r="E755" s="1" t="s">
        <v>24</v>
      </c>
      <c r="F755" s="28" t="s">
        <v>308</v>
      </c>
      <c r="G755" s="28" t="s">
        <v>265</v>
      </c>
      <c r="H755" s="5">
        <f t="shared" si="57"/>
        <v>-9800</v>
      </c>
      <c r="I755" s="23">
        <f t="shared" si="55"/>
        <v>2.912621359223301</v>
      </c>
      <c r="K755" s="2">
        <v>515</v>
      </c>
    </row>
    <row r="756" spans="2:11" ht="12.75">
      <c r="B756" s="143">
        <v>1200</v>
      </c>
      <c r="C756" s="1" t="s">
        <v>23</v>
      </c>
      <c r="D756" s="13" t="s">
        <v>11</v>
      </c>
      <c r="E756" s="1" t="s">
        <v>24</v>
      </c>
      <c r="F756" s="28" t="s">
        <v>308</v>
      </c>
      <c r="G756" s="28" t="s">
        <v>220</v>
      </c>
      <c r="H756" s="5">
        <f t="shared" si="57"/>
        <v>-11000</v>
      </c>
      <c r="I756" s="23">
        <f t="shared" si="55"/>
        <v>2.3300970873786406</v>
      </c>
      <c r="K756" s="2">
        <v>515</v>
      </c>
    </row>
    <row r="757" spans="2:11" ht="12.75">
      <c r="B757" s="143">
        <v>1000</v>
      </c>
      <c r="C757" s="1" t="s">
        <v>23</v>
      </c>
      <c r="D757" s="13" t="s">
        <v>11</v>
      </c>
      <c r="E757" s="1" t="s">
        <v>24</v>
      </c>
      <c r="F757" s="28" t="s">
        <v>308</v>
      </c>
      <c r="G757" s="28" t="s">
        <v>269</v>
      </c>
      <c r="H757" s="5">
        <f t="shared" si="57"/>
        <v>-12000</v>
      </c>
      <c r="I757" s="23">
        <f t="shared" si="55"/>
        <v>1.941747572815534</v>
      </c>
      <c r="K757" s="2">
        <v>515</v>
      </c>
    </row>
    <row r="758" spans="2:11" ht="12.75">
      <c r="B758" s="143">
        <v>4500</v>
      </c>
      <c r="C758" s="55" t="s">
        <v>23</v>
      </c>
      <c r="D758" s="13" t="s">
        <v>11</v>
      </c>
      <c r="E758" s="1" t="s">
        <v>24</v>
      </c>
      <c r="F758" s="28" t="s">
        <v>308</v>
      </c>
      <c r="G758" s="28" t="s">
        <v>271</v>
      </c>
      <c r="H758" s="5">
        <f t="shared" si="57"/>
        <v>-16500</v>
      </c>
      <c r="I758" s="23">
        <f t="shared" si="55"/>
        <v>8.737864077669903</v>
      </c>
      <c r="K758" s="2">
        <v>515</v>
      </c>
    </row>
    <row r="759" spans="1:11" s="47" customFormat="1" ht="12.75">
      <c r="A759" s="12"/>
      <c r="B759" s="260">
        <f>SUM(B752:B758)</f>
        <v>16500</v>
      </c>
      <c r="C759" s="12"/>
      <c r="D759" s="12"/>
      <c r="E759" s="12" t="s">
        <v>24</v>
      </c>
      <c r="F759" s="19"/>
      <c r="G759" s="19"/>
      <c r="H759" s="44">
        <v>0</v>
      </c>
      <c r="I759" s="45">
        <f t="shared" si="55"/>
        <v>32.03883495145631</v>
      </c>
      <c r="K759" s="2">
        <v>515</v>
      </c>
    </row>
    <row r="760" spans="2:11" ht="12.75">
      <c r="B760" s="143"/>
      <c r="H760" s="5">
        <f>H759-B760</f>
        <v>0</v>
      </c>
      <c r="I760" s="23">
        <f t="shared" si="55"/>
        <v>0</v>
      </c>
      <c r="K760" s="2">
        <v>515</v>
      </c>
    </row>
    <row r="761" spans="2:11" ht="12.75">
      <c r="B761" s="143"/>
      <c r="H761" s="5">
        <f>H760-B761</f>
        <v>0</v>
      </c>
      <c r="I761" s="23">
        <f t="shared" si="55"/>
        <v>0</v>
      </c>
      <c r="K761" s="2">
        <v>515</v>
      </c>
    </row>
    <row r="762" spans="2:11" ht="12.75">
      <c r="B762" s="143">
        <v>8000</v>
      </c>
      <c r="C762" s="1" t="s">
        <v>26</v>
      </c>
      <c r="D762" s="13" t="s">
        <v>11</v>
      </c>
      <c r="E762" s="1" t="s">
        <v>21</v>
      </c>
      <c r="F762" s="28" t="s">
        <v>309</v>
      </c>
      <c r="G762" s="28" t="s">
        <v>265</v>
      </c>
      <c r="H762" s="5">
        <f>H761-B762</f>
        <v>-8000</v>
      </c>
      <c r="I762" s="23">
        <f t="shared" si="55"/>
        <v>15.533980582524272</v>
      </c>
      <c r="K762" s="2">
        <v>515</v>
      </c>
    </row>
    <row r="763" spans="2:11" ht="12.75">
      <c r="B763" s="214">
        <v>10000</v>
      </c>
      <c r="C763" s="1" t="s">
        <v>965</v>
      </c>
      <c r="D763" s="13" t="s">
        <v>11</v>
      </c>
      <c r="E763" s="1" t="s">
        <v>21</v>
      </c>
      <c r="F763" s="28" t="s">
        <v>310</v>
      </c>
      <c r="G763" s="28" t="s">
        <v>311</v>
      </c>
      <c r="H763" s="5">
        <f>H762-B763</f>
        <v>-18000</v>
      </c>
      <c r="I763" s="23">
        <f t="shared" si="55"/>
        <v>19.41747572815534</v>
      </c>
      <c r="K763" s="2">
        <v>515</v>
      </c>
    </row>
    <row r="764" spans="1:11" s="47" customFormat="1" ht="12.75">
      <c r="A764" s="12"/>
      <c r="B764" s="260">
        <f>SUM(B762:B763)</f>
        <v>18000</v>
      </c>
      <c r="C764" s="12" t="s">
        <v>26</v>
      </c>
      <c r="D764" s="12"/>
      <c r="E764" s="12"/>
      <c r="F764" s="19"/>
      <c r="G764" s="19"/>
      <c r="H764" s="44">
        <v>0</v>
      </c>
      <c r="I764" s="45">
        <f t="shared" si="55"/>
        <v>34.95145631067961</v>
      </c>
      <c r="K764" s="2">
        <v>515</v>
      </c>
    </row>
    <row r="765" spans="2:11" ht="12.75">
      <c r="B765" s="143"/>
      <c r="H765" s="5">
        <f aca="true" t="shared" si="58" ref="H765:H771">H764-B765</f>
        <v>0</v>
      </c>
      <c r="I765" s="23">
        <f t="shared" si="55"/>
        <v>0</v>
      </c>
      <c r="K765" s="2">
        <v>515</v>
      </c>
    </row>
    <row r="766" spans="2:11" ht="12.75">
      <c r="B766" s="143"/>
      <c r="H766" s="5">
        <f t="shared" si="58"/>
        <v>0</v>
      </c>
      <c r="I766" s="23">
        <f t="shared" si="55"/>
        <v>0</v>
      </c>
      <c r="K766" s="2">
        <v>515</v>
      </c>
    </row>
    <row r="767" spans="2:11" ht="12.75">
      <c r="B767" s="143">
        <v>2000</v>
      </c>
      <c r="C767" s="1" t="s">
        <v>28</v>
      </c>
      <c r="D767" s="13" t="s">
        <v>11</v>
      </c>
      <c r="E767" s="1" t="s">
        <v>21</v>
      </c>
      <c r="F767" s="28" t="s">
        <v>308</v>
      </c>
      <c r="G767" s="28" t="s">
        <v>215</v>
      </c>
      <c r="H767" s="5">
        <f t="shared" si="58"/>
        <v>-2000</v>
      </c>
      <c r="I767" s="23">
        <f t="shared" si="55"/>
        <v>3.883495145631068</v>
      </c>
      <c r="K767" s="2">
        <v>515</v>
      </c>
    </row>
    <row r="768" spans="2:11" ht="12.75">
      <c r="B768" s="143">
        <v>2000</v>
      </c>
      <c r="C768" s="1" t="s">
        <v>28</v>
      </c>
      <c r="D768" s="13" t="s">
        <v>11</v>
      </c>
      <c r="E768" s="1" t="s">
        <v>21</v>
      </c>
      <c r="F768" s="28" t="s">
        <v>308</v>
      </c>
      <c r="G768" s="28" t="s">
        <v>265</v>
      </c>
      <c r="H768" s="5">
        <f t="shared" si="58"/>
        <v>-4000</v>
      </c>
      <c r="I768" s="23">
        <f t="shared" si="55"/>
        <v>3.883495145631068</v>
      </c>
      <c r="K768" s="2">
        <v>515</v>
      </c>
    </row>
    <row r="769" spans="2:11" ht="12.75">
      <c r="B769" s="143">
        <v>2000</v>
      </c>
      <c r="C769" s="1" t="s">
        <v>28</v>
      </c>
      <c r="D769" s="13" t="s">
        <v>11</v>
      </c>
      <c r="E769" s="1" t="s">
        <v>21</v>
      </c>
      <c r="F769" s="28" t="s">
        <v>308</v>
      </c>
      <c r="G769" s="28" t="s">
        <v>220</v>
      </c>
      <c r="H769" s="5">
        <f t="shared" si="58"/>
        <v>-6000</v>
      </c>
      <c r="I769" s="23">
        <f t="shared" si="55"/>
        <v>3.883495145631068</v>
      </c>
      <c r="K769" s="2">
        <v>515</v>
      </c>
    </row>
    <row r="770" spans="2:11" ht="12.75">
      <c r="B770" s="262">
        <v>2000</v>
      </c>
      <c r="C770" s="1" t="s">
        <v>28</v>
      </c>
      <c r="D770" s="13" t="s">
        <v>11</v>
      </c>
      <c r="E770" s="1" t="s">
        <v>21</v>
      </c>
      <c r="F770" s="28" t="s">
        <v>308</v>
      </c>
      <c r="G770" s="28" t="s">
        <v>269</v>
      </c>
      <c r="H770" s="5">
        <f t="shared" si="58"/>
        <v>-8000</v>
      </c>
      <c r="I770" s="23">
        <f t="shared" si="55"/>
        <v>3.883495145631068</v>
      </c>
      <c r="K770" s="2">
        <v>515</v>
      </c>
    </row>
    <row r="771" spans="2:11" ht="12.75">
      <c r="B771" s="143">
        <v>2000</v>
      </c>
      <c r="C771" s="1" t="s">
        <v>28</v>
      </c>
      <c r="D771" s="13" t="s">
        <v>11</v>
      </c>
      <c r="E771" s="1" t="s">
        <v>21</v>
      </c>
      <c r="F771" s="28" t="s">
        <v>308</v>
      </c>
      <c r="G771" s="28" t="s">
        <v>312</v>
      </c>
      <c r="H771" s="5">
        <f t="shared" si="58"/>
        <v>-10000</v>
      </c>
      <c r="I771" s="23">
        <f t="shared" si="55"/>
        <v>3.883495145631068</v>
      </c>
      <c r="K771" s="2">
        <v>515</v>
      </c>
    </row>
    <row r="772" spans="1:11" s="47" customFormat="1" ht="12.75">
      <c r="A772" s="12"/>
      <c r="B772" s="260">
        <f>SUM(B767:B771)</f>
        <v>10000</v>
      </c>
      <c r="C772" s="12" t="s">
        <v>28</v>
      </c>
      <c r="D772" s="12"/>
      <c r="E772" s="12"/>
      <c r="F772" s="19"/>
      <c r="G772" s="19"/>
      <c r="H772" s="44">
        <v>0</v>
      </c>
      <c r="I772" s="45">
        <f t="shared" si="55"/>
        <v>19.41747572815534</v>
      </c>
      <c r="K772" s="2">
        <v>515</v>
      </c>
    </row>
    <row r="773" spans="2:11" ht="12.75">
      <c r="B773" s="143"/>
      <c r="H773" s="5">
        <f>H772-B773</f>
        <v>0</v>
      </c>
      <c r="I773" s="23">
        <f t="shared" si="55"/>
        <v>0</v>
      </c>
      <c r="K773" s="2">
        <v>515</v>
      </c>
    </row>
    <row r="774" spans="2:11" ht="12.75">
      <c r="B774" s="143"/>
      <c r="H774" s="5">
        <f>H773-B774</f>
        <v>0</v>
      </c>
      <c r="I774" s="23">
        <f t="shared" si="55"/>
        <v>0</v>
      </c>
      <c r="K774" s="2">
        <v>515</v>
      </c>
    </row>
    <row r="775" spans="2:11" ht="12.75">
      <c r="B775" s="143"/>
      <c r="H775" s="5">
        <f>H774-B775</f>
        <v>0</v>
      </c>
      <c r="I775" s="23">
        <f t="shared" si="55"/>
        <v>0</v>
      </c>
      <c r="K775" s="2">
        <v>515</v>
      </c>
    </row>
    <row r="776" spans="2:11" ht="12.75">
      <c r="B776" s="143">
        <v>2000</v>
      </c>
      <c r="C776" s="1" t="s">
        <v>29</v>
      </c>
      <c r="D776" s="13" t="s">
        <v>11</v>
      </c>
      <c r="E776" s="1" t="s">
        <v>30</v>
      </c>
      <c r="F776" s="28" t="s">
        <v>308</v>
      </c>
      <c r="G776" s="28" t="s">
        <v>265</v>
      </c>
      <c r="H776" s="5">
        <f>H775-B776</f>
        <v>-2000</v>
      </c>
      <c r="I776" s="23">
        <f t="shared" si="55"/>
        <v>3.883495145631068</v>
      </c>
      <c r="K776" s="2">
        <v>515</v>
      </c>
    </row>
    <row r="777" spans="1:11" s="47" customFormat="1" ht="12.75">
      <c r="A777" s="12"/>
      <c r="B777" s="260">
        <v>2000</v>
      </c>
      <c r="C777" s="12"/>
      <c r="D777" s="12"/>
      <c r="E777" s="12" t="s">
        <v>30</v>
      </c>
      <c r="F777" s="19"/>
      <c r="G777" s="19"/>
      <c r="H777" s="44">
        <v>0</v>
      </c>
      <c r="I777" s="45">
        <f t="shared" si="55"/>
        <v>3.883495145631068</v>
      </c>
      <c r="K777" s="2">
        <v>515</v>
      </c>
    </row>
    <row r="778" spans="8:11" ht="12.75">
      <c r="H778" s="5">
        <f aca="true" t="shared" si="59" ref="H778:H787">H777-B778</f>
        <v>0</v>
      </c>
      <c r="I778" s="23">
        <f t="shared" si="55"/>
        <v>0</v>
      </c>
      <c r="K778" s="2">
        <v>515</v>
      </c>
    </row>
    <row r="779" spans="8:11" ht="12.75">
      <c r="H779" s="5">
        <f t="shared" si="59"/>
        <v>0</v>
      </c>
      <c r="I779" s="23">
        <f t="shared" si="55"/>
        <v>0</v>
      </c>
      <c r="K779" s="2">
        <v>515</v>
      </c>
    </row>
    <row r="780" spans="8:11" ht="12.75">
      <c r="H780" s="5">
        <f t="shared" si="59"/>
        <v>0</v>
      </c>
      <c r="I780" s="23">
        <f t="shared" si="55"/>
        <v>0</v>
      </c>
      <c r="K780" s="2">
        <v>515</v>
      </c>
    </row>
    <row r="781" spans="8:11" ht="12.75">
      <c r="H781" s="5">
        <f t="shared" si="59"/>
        <v>0</v>
      </c>
      <c r="I781" s="23">
        <f t="shared" si="55"/>
        <v>0</v>
      </c>
      <c r="K781" s="2">
        <v>515</v>
      </c>
    </row>
    <row r="782" spans="8:11" ht="12.75">
      <c r="H782" s="5">
        <f t="shared" si="59"/>
        <v>0</v>
      </c>
      <c r="I782" s="23">
        <f t="shared" si="55"/>
        <v>0</v>
      </c>
      <c r="K782" s="2">
        <v>515</v>
      </c>
    </row>
    <row r="783" spans="8:11" ht="12.75">
      <c r="H783" s="5">
        <f t="shared" si="59"/>
        <v>0</v>
      </c>
      <c r="I783" s="23">
        <f t="shared" si="55"/>
        <v>0</v>
      </c>
      <c r="K783" s="2">
        <v>515</v>
      </c>
    </row>
    <row r="784" spans="8:11" ht="12.75">
      <c r="H784" s="5">
        <f t="shared" si="59"/>
        <v>0</v>
      </c>
      <c r="I784" s="23">
        <f t="shared" si="55"/>
        <v>0</v>
      </c>
      <c r="K784" s="2">
        <v>515</v>
      </c>
    </row>
    <row r="785" spans="8:11" ht="12.75">
      <c r="H785" s="5">
        <f t="shared" si="59"/>
        <v>0</v>
      </c>
      <c r="I785" s="23">
        <f aca="true" t="shared" si="60" ref="I785:I848">+B785/K785</f>
        <v>0</v>
      </c>
      <c r="K785" s="2">
        <v>515</v>
      </c>
    </row>
    <row r="786" spans="8:11" ht="12.75">
      <c r="H786" s="5">
        <f t="shared" si="59"/>
        <v>0</v>
      </c>
      <c r="I786" s="23">
        <f t="shared" si="60"/>
        <v>0</v>
      </c>
      <c r="K786" s="2">
        <v>515</v>
      </c>
    </row>
    <row r="787" spans="1:11" s="47" customFormat="1" ht="12.75">
      <c r="A787" s="12"/>
      <c r="B787" s="260">
        <f>+B802+B808+B828+B836+B849+B855</f>
        <v>155050</v>
      </c>
      <c r="C787" s="49" t="s">
        <v>315</v>
      </c>
      <c r="D787" s="48" t="s">
        <v>347</v>
      </c>
      <c r="E787" s="49" t="s">
        <v>966</v>
      </c>
      <c r="F787" s="19"/>
      <c r="G787" s="19"/>
      <c r="H787" s="44">
        <f t="shared" si="59"/>
        <v>-155050</v>
      </c>
      <c r="I787" s="45">
        <f t="shared" si="60"/>
        <v>301.06796116504853</v>
      </c>
      <c r="K787" s="2">
        <v>515</v>
      </c>
    </row>
    <row r="788" spans="2:11" ht="12.75">
      <c r="B788" s="143"/>
      <c r="H788" s="5">
        <v>0</v>
      </c>
      <c r="I788" s="23">
        <f t="shared" si="60"/>
        <v>0</v>
      </c>
      <c r="K788" s="2">
        <v>515</v>
      </c>
    </row>
    <row r="789" spans="2:11" ht="12.75">
      <c r="B789" s="143"/>
      <c r="H789" s="5">
        <f aca="true" t="shared" si="61" ref="H789:H801">H788-B789</f>
        <v>0</v>
      </c>
      <c r="I789" s="23">
        <f t="shared" si="60"/>
        <v>0</v>
      </c>
      <c r="K789" s="2">
        <v>515</v>
      </c>
    </row>
    <row r="790" spans="2:11" ht="12.75">
      <c r="B790" s="143">
        <v>5000</v>
      </c>
      <c r="C790" s="1" t="s">
        <v>0</v>
      </c>
      <c r="D790" s="1" t="s">
        <v>11</v>
      </c>
      <c r="E790" s="1" t="s">
        <v>12</v>
      </c>
      <c r="F790" s="52" t="s">
        <v>316</v>
      </c>
      <c r="G790" s="28" t="s">
        <v>273</v>
      </c>
      <c r="H790" s="5">
        <f t="shared" si="61"/>
        <v>-5000</v>
      </c>
      <c r="I790" s="23">
        <f t="shared" si="60"/>
        <v>9.70873786407767</v>
      </c>
      <c r="K790" s="2">
        <v>515</v>
      </c>
    </row>
    <row r="791" spans="2:11" ht="12.75">
      <c r="B791" s="143">
        <v>2500</v>
      </c>
      <c r="C791" s="1" t="s">
        <v>0</v>
      </c>
      <c r="D791" s="1" t="s">
        <v>11</v>
      </c>
      <c r="E791" s="1" t="s">
        <v>12</v>
      </c>
      <c r="F791" s="52" t="s">
        <v>317</v>
      </c>
      <c r="G791" s="28" t="s">
        <v>318</v>
      </c>
      <c r="H791" s="5">
        <f t="shared" si="61"/>
        <v>-7500</v>
      </c>
      <c r="I791" s="23">
        <f t="shared" si="60"/>
        <v>4.854368932038835</v>
      </c>
      <c r="K791" s="2">
        <v>515</v>
      </c>
    </row>
    <row r="792" spans="2:11" ht="12.75">
      <c r="B792" s="143">
        <v>3000</v>
      </c>
      <c r="C792" s="1" t="s">
        <v>0</v>
      </c>
      <c r="D792" s="1" t="s">
        <v>11</v>
      </c>
      <c r="E792" s="1" t="s">
        <v>61</v>
      </c>
      <c r="F792" s="52" t="s">
        <v>319</v>
      </c>
      <c r="G792" s="28" t="s">
        <v>318</v>
      </c>
      <c r="H792" s="5">
        <f t="shared" si="61"/>
        <v>-10500</v>
      </c>
      <c r="I792" s="23">
        <f t="shared" si="60"/>
        <v>5.825242718446602</v>
      </c>
      <c r="K792" s="2">
        <v>515</v>
      </c>
    </row>
    <row r="793" spans="2:11" ht="12.75">
      <c r="B793" s="143">
        <v>7000</v>
      </c>
      <c r="C793" s="1" t="s">
        <v>0</v>
      </c>
      <c r="D793" s="1" t="s">
        <v>11</v>
      </c>
      <c r="E793" s="13" t="s">
        <v>61</v>
      </c>
      <c r="F793" s="41" t="s">
        <v>320</v>
      </c>
      <c r="G793" s="28" t="s">
        <v>321</v>
      </c>
      <c r="H793" s="5">
        <f t="shared" si="61"/>
        <v>-17500</v>
      </c>
      <c r="I793" s="23">
        <f t="shared" si="60"/>
        <v>13.592233009708737</v>
      </c>
      <c r="K793" s="2">
        <v>515</v>
      </c>
    </row>
    <row r="794" spans="2:11" ht="12.75">
      <c r="B794" s="143">
        <v>5000</v>
      </c>
      <c r="C794" s="1" t="s">
        <v>0</v>
      </c>
      <c r="D794" s="1" t="s">
        <v>11</v>
      </c>
      <c r="E794" s="13" t="s">
        <v>12</v>
      </c>
      <c r="F794" s="52" t="s">
        <v>322</v>
      </c>
      <c r="G794" s="28" t="s">
        <v>321</v>
      </c>
      <c r="H794" s="5">
        <f t="shared" si="61"/>
        <v>-22500</v>
      </c>
      <c r="I794" s="23">
        <f t="shared" si="60"/>
        <v>9.70873786407767</v>
      </c>
      <c r="K794" s="2">
        <v>515</v>
      </c>
    </row>
    <row r="795" spans="2:11" ht="12.75">
      <c r="B795" s="143">
        <v>5000</v>
      </c>
      <c r="C795" s="1" t="s">
        <v>0</v>
      </c>
      <c r="D795" s="1" t="s">
        <v>11</v>
      </c>
      <c r="E795" s="1" t="s">
        <v>12</v>
      </c>
      <c r="F795" s="52" t="s">
        <v>323</v>
      </c>
      <c r="G795" s="28" t="s">
        <v>324</v>
      </c>
      <c r="H795" s="5">
        <f t="shared" si="61"/>
        <v>-27500</v>
      </c>
      <c r="I795" s="23">
        <f t="shared" si="60"/>
        <v>9.70873786407767</v>
      </c>
      <c r="K795" s="2">
        <v>515</v>
      </c>
    </row>
    <row r="796" spans="2:11" ht="12.75">
      <c r="B796" s="143">
        <v>3000</v>
      </c>
      <c r="C796" s="1" t="s">
        <v>0</v>
      </c>
      <c r="D796" s="1" t="s">
        <v>11</v>
      </c>
      <c r="E796" s="1" t="s">
        <v>61</v>
      </c>
      <c r="F796" s="52" t="s">
        <v>325</v>
      </c>
      <c r="G796" s="28" t="s">
        <v>324</v>
      </c>
      <c r="H796" s="5">
        <f t="shared" si="61"/>
        <v>-30500</v>
      </c>
      <c r="I796" s="23">
        <f t="shared" si="60"/>
        <v>5.825242718446602</v>
      </c>
      <c r="K796" s="2">
        <v>515</v>
      </c>
    </row>
    <row r="797" spans="2:11" ht="12.75">
      <c r="B797" s="143">
        <v>2500</v>
      </c>
      <c r="C797" s="1" t="s">
        <v>0</v>
      </c>
      <c r="D797" s="1" t="s">
        <v>11</v>
      </c>
      <c r="E797" s="1" t="s">
        <v>12</v>
      </c>
      <c r="F797" s="52" t="s">
        <v>326</v>
      </c>
      <c r="G797" s="28" t="s">
        <v>293</v>
      </c>
      <c r="H797" s="5">
        <f t="shared" si="61"/>
        <v>-33000</v>
      </c>
      <c r="I797" s="23">
        <f t="shared" si="60"/>
        <v>4.854368932038835</v>
      </c>
      <c r="K797" s="2">
        <v>515</v>
      </c>
    </row>
    <row r="798" spans="2:11" ht="12.75">
      <c r="B798" s="143">
        <v>5000</v>
      </c>
      <c r="C798" s="1" t="s">
        <v>0</v>
      </c>
      <c r="D798" s="13" t="s">
        <v>11</v>
      </c>
      <c r="E798" s="1" t="s">
        <v>15</v>
      </c>
      <c r="F798" s="28" t="s">
        <v>327</v>
      </c>
      <c r="G798" s="28" t="s">
        <v>321</v>
      </c>
      <c r="H798" s="5">
        <f t="shared" si="61"/>
        <v>-38000</v>
      </c>
      <c r="I798" s="23">
        <f t="shared" si="60"/>
        <v>9.70873786407767</v>
      </c>
      <c r="K798" s="2">
        <v>515</v>
      </c>
    </row>
    <row r="799" spans="2:11" ht="12.75">
      <c r="B799" s="143">
        <v>5000</v>
      </c>
      <c r="C799" s="1" t="s">
        <v>0</v>
      </c>
      <c r="D799" s="13" t="s">
        <v>11</v>
      </c>
      <c r="E799" s="1" t="s">
        <v>15</v>
      </c>
      <c r="F799" s="28" t="s">
        <v>328</v>
      </c>
      <c r="G799" s="28" t="s">
        <v>329</v>
      </c>
      <c r="H799" s="5">
        <f t="shared" si="61"/>
        <v>-43000</v>
      </c>
      <c r="I799" s="23">
        <f t="shared" si="60"/>
        <v>9.70873786407767</v>
      </c>
      <c r="K799" s="2">
        <v>515</v>
      </c>
    </row>
    <row r="800" spans="2:11" ht="12.75">
      <c r="B800" s="143">
        <v>2000</v>
      </c>
      <c r="C800" s="1" t="s">
        <v>0</v>
      </c>
      <c r="D800" s="1" t="s">
        <v>11</v>
      </c>
      <c r="E800" s="1" t="s">
        <v>15</v>
      </c>
      <c r="F800" s="28" t="s">
        <v>330</v>
      </c>
      <c r="G800" s="28" t="s">
        <v>318</v>
      </c>
      <c r="H800" s="5">
        <f t="shared" si="61"/>
        <v>-45000</v>
      </c>
      <c r="I800" s="23">
        <f t="shared" si="60"/>
        <v>3.883495145631068</v>
      </c>
      <c r="K800" s="2">
        <v>515</v>
      </c>
    </row>
    <row r="801" spans="2:11" ht="12.75">
      <c r="B801" s="261">
        <v>2600</v>
      </c>
      <c r="C801" s="1" t="s">
        <v>0</v>
      </c>
      <c r="D801" s="1" t="s">
        <v>11</v>
      </c>
      <c r="E801" s="1" t="s">
        <v>15</v>
      </c>
      <c r="F801" s="28" t="s">
        <v>331</v>
      </c>
      <c r="G801" s="28" t="s">
        <v>324</v>
      </c>
      <c r="H801" s="5">
        <f t="shared" si="61"/>
        <v>-47600</v>
      </c>
      <c r="I801" s="23">
        <f t="shared" si="60"/>
        <v>5.048543689320389</v>
      </c>
      <c r="K801" s="2">
        <v>515</v>
      </c>
    </row>
    <row r="802" spans="1:11" s="47" customFormat="1" ht="12.75">
      <c r="A802" s="12"/>
      <c r="B802" s="260">
        <f>SUM(B790:B801)</f>
        <v>47600</v>
      </c>
      <c r="C802" s="12" t="s">
        <v>0</v>
      </c>
      <c r="D802" s="12"/>
      <c r="E802" s="12"/>
      <c r="F802" s="19"/>
      <c r="G802" s="19"/>
      <c r="H802" s="44">
        <v>0</v>
      </c>
      <c r="I802" s="45">
        <f t="shared" si="60"/>
        <v>92.42718446601941</v>
      </c>
      <c r="K802" s="2">
        <v>515</v>
      </c>
    </row>
    <row r="803" spans="2:11" ht="12.75">
      <c r="B803" s="143"/>
      <c r="H803" s="5">
        <f>H802-B803</f>
        <v>0</v>
      </c>
      <c r="I803" s="23">
        <f t="shared" si="60"/>
        <v>0</v>
      </c>
      <c r="K803" s="2">
        <v>515</v>
      </c>
    </row>
    <row r="804" spans="2:11" ht="12.75">
      <c r="B804" s="143"/>
      <c r="H804" s="5">
        <f>H803-B804</f>
        <v>0</v>
      </c>
      <c r="I804" s="23">
        <f t="shared" si="60"/>
        <v>0</v>
      </c>
      <c r="K804" s="2">
        <v>515</v>
      </c>
    </row>
    <row r="805" spans="2:11" ht="12.75">
      <c r="B805" s="143">
        <v>2500</v>
      </c>
      <c r="C805" s="1" t="s">
        <v>88</v>
      </c>
      <c r="D805" s="13" t="s">
        <v>11</v>
      </c>
      <c r="E805" s="1" t="s">
        <v>21</v>
      </c>
      <c r="F805" s="28" t="s">
        <v>332</v>
      </c>
      <c r="G805" s="28" t="s">
        <v>273</v>
      </c>
      <c r="H805" s="5">
        <f>H804-B805</f>
        <v>-2500</v>
      </c>
      <c r="I805" s="23">
        <f t="shared" si="60"/>
        <v>4.854368932038835</v>
      </c>
      <c r="K805" s="2">
        <v>515</v>
      </c>
    </row>
    <row r="806" spans="2:11" ht="12.75">
      <c r="B806" s="143">
        <v>3800</v>
      </c>
      <c r="C806" s="1" t="s">
        <v>128</v>
      </c>
      <c r="D806" s="13" t="s">
        <v>11</v>
      </c>
      <c r="E806" s="1" t="s">
        <v>21</v>
      </c>
      <c r="F806" s="28" t="s">
        <v>333</v>
      </c>
      <c r="G806" s="28" t="s">
        <v>329</v>
      </c>
      <c r="H806" s="5">
        <f>H805-B806</f>
        <v>-6300</v>
      </c>
      <c r="I806" s="23">
        <f t="shared" si="60"/>
        <v>7.378640776699029</v>
      </c>
      <c r="K806" s="2">
        <v>515</v>
      </c>
    </row>
    <row r="807" spans="2:11" ht="12.75">
      <c r="B807" s="143">
        <v>2500</v>
      </c>
      <c r="C807" s="1" t="s">
        <v>334</v>
      </c>
      <c r="D807" s="1" t="s">
        <v>11</v>
      </c>
      <c r="E807" s="1" t="s">
        <v>73</v>
      </c>
      <c r="F807" s="28" t="s">
        <v>335</v>
      </c>
      <c r="G807" s="28" t="s">
        <v>318</v>
      </c>
      <c r="H807" s="5">
        <f>H806-B807</f>
        <v>-8800</v>
      </c>
      <c r="I807" s="23">
        <f t="shared" si="60"/>
        <v>4.854368932038835</v>
      </c>
      <c r="K807" s="2">
        <v>515</v>
      </c>
    </row>
    <row r="808" spans="1:11" s="47" customFormat="1" ht="12.75">
      <c r="A808" s="12"/>
      <c r="B808" s="260">
        <f>SUM(B805:B807)</f>
        <v>8800</v>
      </c>
      <c r="C808" s="12" t="s">
        <v>27</v>
      </c>
      <c r="D808" s="12"/>
      <c r="E808" s="12"/>
      <c r="F808" s="19"/>
      <c r="G808" s="19"/>
      <c r="H808" s="44">
        <v>0</v>
      </c>
      <c r="I808" s="45">
        <f t="shared" si="60"/>
        <v>17.0873786407767</v>
      </c>
      <c r="K808" s="2">
        <v>515</v>
      </c>
    </row>
    <row r="809" spans="2:11" ht="12.75">
      <c r="B809" s="143"/>
      <c r="H809" s="5">
        <f aca="true" t="shared" si="62" ref="H809:H827">H808-B809</f>
        <v>0</v>
      </c>
      <c r="I809" s="23">
        <f t="shared" si="60"/>
        <v>0</v>
      </c>
      <c r="K809" s="2">
        <v>515</v>
      </c>
    </row>
    <row r="810" spans="2:11" ht="12.75">
      <c r="B810" s="143"/>
      <c r="H810" s="5">
        <f t="shared" si="62"/>
        <v>0</v>
      </c>
      <c r="I810" s="23">
        <f t="shared" si="60"/>
        <v>0</v>
      </c>
      <c r="K810" s="2">
        <v>515</v>
      </c>
    </row>
    <row r="811" spans="2:11" ht="12.75">
      <c r="B811" s="143">
        <v>900</v>
      </c>
      <c r="C811" s="1" t="s">
        <v>23</v>
      </c>
      <c r="D811" s="13" t="s">
        <v>11</v>
      </c>
      <c r="E811" s="1" t="s">
        <v>24</v>
      </c>
      <c r="F811" s="28" t="s">
        <v>336</v>
      </c>
      <c r="G811" s="28" t="s">
        <v>273</v>
      </c>
      <c r="H811" s="5">
        <f t="shared" si="62"/>
        <v>-900</v>
      </c>
      <c r="I811" s="23">
        <f t="shared" si="60"/>
        <v>1.7475728155339805</v>
      </c>
      <c r="K811" s="2">
        <v>515</v>
      </c>
    </row>
    <row r="812" spans="2:11" ht="12.75">
      <c r="B812" s="143">
        <v>1900</v>
      </c>
      <c r="C812" s="1" t="s">
        <v>23</v>
      </c>
      <c r="D812" s="13" t="s">
        <v>11</v>
      </c>
      <c r="E812" s="1" t="s">
        <v>24</v>
      </c>
      <c r="F812" s="28" t="s">
        <v>336</v>
      </c>
      <c r="G812" s="28" t="s">
        <v>318</v>
      </c>
      <c r="H812" s="5">
        <f t="shared" si="62"/>
        <v>-2800</v>
      </c>
      <c r="I812" s="23">
        <f t="shared" si="60"/>
        <v>3.6893203883495147</v>
      </c>
      <c r="K812" s="2">
        <v>515</v>
      </c>
    </row>
    <row r="813" spans="2:11" ht="12.75">
      <c r="B813" s="143">
        <v>3800</v>
      </c>
      <c r="C813" s="1" t="s">
        <v>23</v>
      </c>
      <c r="D813" s="13" t="s">
        <v>11</v>
      </c>
      <c r="E813" s="1" t="s">
        <v>24</v>
      </c>
      <c r="F813" s="28" t="s">
        <v>336</v>
      </c>
      <c r="G813" s="28" t="s">
        <v>321</v>
      </c>
      <c r="H813" s="5">
        <f t="shared" si="62"/>
        <v>-6600</v>
      </c>
      <c r="I813" s="23">
        <f t="shared" si="60"/>
        <v>7.378640776699029</v>
      </c>
      <c r="K813" s="2">
        <v>515</v>
      </c>
    </row>
    <row r="814" spans="2:11" ht="12.75">
      <c r="B814" s="143">
        <v>1800</v>
      </c>
      <c r="C814" s="1" t="s">
        <v>23</v>
      </c>
      <c r="D814" s="13" t="s">
        <v>11</v>
      </c>
      <c r="E814" s="1" t="s">
        <v>24</v>
      </c>
      <c r="F814" s="28" t="s">
        <v>336</v>
      </c>
      <c r="G814" s="28" t="s">
        <v>324</v>
      </c>
      <c r="H814" s="5">
        <f t="shared" si="62"/>
        <v>-8400</v>
      </c>
      <c r="I814" s="23">
        <f t="shared" si="60"/>
        <v>3.495145631067961</v>
      </c>
      <c r="K814" s="2">
        <v>515</v>
      </c>
    </row>
    <row r="815" spans="2:11" ht="12.75">
      <c r="B815" s="143">
        <v>3600</v>
      </c>
      <c r="C815" s="1" t="s">
        <v>23</v>
      </c>
      <c r="D815" s="13" t="s">
        <v>11</v>
      </c>
      <c r="E815" s="1" t="s">
        <v>24</v>
      </c>
      <c r="F815" s="28" t="s">
        <v>336</v>
      </c>
      <c r="G815" s="28" t="s">
        <v>293</v>
      </c>
      <c r="H815" s="5">
        <f t="shared" si="62"/>
        <v>-12000</v>
      </c>
      <c r="I815" s="23">
        <f t="shared" si="60"/>
        <v>6.990291262135922</v>
      </c>
      <c r="K815" s="2">
        <v>515</v>
      </c>
    </row>
    <row r="816" spans="2:11" ht="12.75">
      <c r="B816" s="261">
        <v>1200</v>
      </c>
      <c r="C816" s="1" t="s">
        <v>23</v>
      </c>
      <c r="D816" s="13" t="s">
        <v>11</v>
      </c>
      <c r="E816" s="1" t="s">
        <v>24</v>
      </c>
      <c r="F816" s="28" t="s">
        <v>336</v>
      </c>
      <c r="G816" s="28" t="s">
        <v>329</v>
      </c>
      <c r="H816" s="5">
        <f t="shared" si="62"/>
        <v>-13200</v>
      </c>
      <c r="I816" s="23">
        <f t="shared" si="60"/>
        <v>2.3300970873786406</v>
      </c>
      <c r="K816" s="2">
        <v>515</v>
      </c>
    </row>
    <row r="817" spans="2:11" ht="12.75">
      <c r="B817" s="143">
        <v>500</v>
      </c>
      <c r="C817" s="1" t="s">
        <v>23</v>
      </c>
      <c r="D817" s="13" t="s">
        <v>11</v>
      </c>
      <c r="E817" s="1" t="s">
        <v>24</v>
      </c>
      <c r="F817" s="28" t="s">
        <v>336</v>
      </c>
      <c r="G817" s="28" t="s">
        <v>337</v>
      </c>
      <c r="H817" s="5">
        <f t="shared" si="62"/>
        <v>-13700</v>
      </c>
      <c r="I817" s="23">
        <f t="shared" si="60"/>
        <v>0.970873786407767</v>
      </c>
      <c r="K817" s="2">
        <v>515</v>
      </c>
    </row>
    <row r="818" spans="2:11" ht="12.75">
      <c r="B818" s="143">
        <v>500</v>
      </c>
      <c r="C818" s="1" t="s">
        <v>23</v>
      </c>
      <c r="D818" s="1" t="s">
        <v>11</v>
      </c>
      <c r="E818" s="1" t="s">
        <v>24</v>
      </c>
      <c r="F818" s="28" t="s">
        <v>331</v>
      </c>
      <c r="G818" s="28" t="s">
        <v>318</v>
      </c>
      <c r="H818" s="5">
        <f t="shared" si="62"/>
        <v>-14200</v>
      </c>
      <c r="I818" s="23">
        <f t="shared" si="60"/>
        <v>0.970873786407767</v>
      </c>
      <c r="K818" s="2">
        <v>515</v>
      </c>
    </row>
    <row r="819" spans="2:11" ht="12.75">
      <c r="B819" s="143">
        <v>1600</v>
      </c>
      <c r="C819" s="1" t="s">
        <v>23</v>
      </c>
      <c r="D819" s="1" t="s">
        <v>11</v>
      </c>
      <c r="E819" s="1" t="s">
        <v>24</v>
      </c>
      <c r="F819" s="28" t="s">
        <v>331</v>
      </c>
      <c r="G819" s="28" t="s">
        <v>318</v>
      </c>
      <c r="H819" s="5">
        <f t="shared" si="62"/>
        <v>-15800</v>
      </c>
      <c r="I819" s="23">
        <f t="shared" si="60"/>
        <v>3.1067961165048543</v>
      </c>
      <c r="K819" s="2">
        <v>515</v>
      </c>
    </row>
    <row r="820" spans="2:11" ht="12.75">
      <c r="B820" s="143">
        <v>1800</v>
      </c>
      <c r="C820" s="1" t="s">
        <v>23</v>
      </c>
      <c r="D820" s="1" t="s">
        <v>11</v>
      </c>
      <c r="E820" s="1" t="s">
        <v>24</v>
      </c>
      <c r="F820" s="28" t="s">
        <v>331</v>
      </c>
      <c r="G820" s="28" t="s">
        <v>321</v>
      </c>
      <c r="H820" s="5">
        <f t="shared" si="62"/>
        <v>-17600</v>
      </c>
      <c r="I820" s="23">
        <f t="shared" si="60"/>
        <v>3.495145631067961</v>
      </c>
      <c r="K820" s="2">
        <v>515</v>
      </c>
    </row>
    <row r="821" spans="2:11" ht="12.75">
      <c r="B821" s="261">
        <v>1700</v>
      </c>
      <c r="C821" s="1" t="s">
        <v>23</v>
      </c>
      <c r="D821" s="1" t="s">
        <v>11</v>
      </c>
      <c r="E821" s="1" t="s">
        <v>24</v>
      </c>
      <c r="F821" s="28" t="s">
        <v>331</v>
      </c>
      <c r="G821" s="28" t="s">
        <v>324</v>
      </c>
      <c r="H821" s="5">
        <f t="shared" si="62"/>
        <v>-19300</v>
      </c>
      <c r="I821" s="23">
        <f t="shared" si="60"/>
        <v>3.3009708737864076</v>
      </c>
      <c r="K821" s="2">
        <v>515</v>
      </c>
    </row>
    <row r="822" spans="2:11" ht="12.75">
      <c r="B822" s="214">
        <v>1500</v>
      </c>
      <c r="C822" s="1" t="s">
        <v>23</v>
      </c>
      <c r="D822" s="1" t="s">
        <v>11</v>
      </c>
      <c r="E822" s="1" t="s">
        <v>24</v>
      </c>
      <c r="F822" s="28" t="s">
        <v>331</v>
      </c>
      <c r="G822" s="28" t="s">
        <v>293</v>
      </c>
      <c r="H822" s="5">
        <f t="shared" si="62"/>
        <v>-20800</v>
      </c>
      <c r="I822" s="23">
        <f t="shared" si="60"/>
        <v>2.912621359223301</v>
      </c>
      <c r="K822" s="2">
        <v>515</v>
      </c>
    </row>
    <row r="823" spans="2:11" ht="12.75">
      <c r="B823" s="214">
        <v>1500</v>
      </c>
      <c r="C823" s="1" t="s">
        <v>23</v>
      </c>
      <c r="D823" s="1" t="s">
        <v>11</v>
      </c>
      <c r="E823" s="1" t="s">
        <v>24</v>
      </c>
      <c r="F823" s="28" t="s">
        <v>331</v>
      </c>
      <c r="G823" s="28" t="s">
        <v>293</v>
      </c>
      <c r="H823" s="5">
        <f t="shared" si="62"/>
        <v>-22300</v>
      </c>
      <c r="I823" s="23">
        <f t="shared" si="60"/>
        <v>2.912621359223301</v>
      </c>
      <c r="K823" s="2">
        <v>515</v>
      </c>
    </row>
    <row r="824" spans="2:11" ht="12.75">
      <c r="B824" s="214">
        <v>800</v>
      </c>
      <c r="C824" s="1" t="s">
        <v>23</v>
      </c>
      <c r="D824" s="1" t="s">
        <v>11</v>
      </c>
      <c r="E824" s="1" t="s">
        <v>24</v>
      </c>
      <c r="F824" s="28" t="s">
        <v>331</v>
      </c>
      <c r="G824" s="28" t="s">
        <v>293</v>
      </c>
      <c r="H824" s="5">
        <f t="shared" si="62"/>
        <v>-23100</v>
      </c>
      <c r="I824" s="23">
        <f t="shared" si="60"/>
        <v>1.5533980582524272</v>
      </c>
      <c r="K824" s="2">
        <v>515</v>
      </c>
    </row>
    <row r="825" spans="2:11" ht="12.75">
      <c r="B825" s="143">
        <v>450</v>
      </c>
      <c r="C825" s="13" t="s">
        <v>345</v>
      </c>
      <c r="D825" s="13" t="s">
        <v>11</v>
      </c>
      <c r="E825" s="1" t="s">
        <v>21</v>
      </c>
      <c r="F825" s="28" t="s">
        <v>346</v>
      </c>
      <c r="G825" s="28" t="s">
        <v>321</v>
      </c>
      <c r="H825" s="5">
        <f t="shared" si="62"/>
        <v>-23550</v>
      </c>
      <c r="I825" s="23">
        <f t="shared" si="60"/>
        <v>0.8737864077669902</v>
      </c>
      <c r="K825" s="2">
        <v>515</v>
      </c>
    </row>
    <row r="826" spans="2:11" ht="12.75">
      <c r="B826" s="143">
        <v>300</v>
      </c>
      <c r="C826" s="13" t="s">
        <v>345</v>
      </c>
      <c r="D826" s="13" t="s">
        <v>11</v>
      </c>
      <c r="E826" s="1" t="s">
        <v>21</v>
      </c>
      <c r="F826" s="28" t="s">
        <v>336</v>
      </c>
      <c r="G826" s="28" t="s">
        <v>324</v>
      </c>
      <c r="H826" s="5">
        <f t="shared" si="62"/>
        <v>-23850</v>
      </c>
      <c r="I826" s="23">
        <f t="shared" si="60"/>
        <v>0.5825242718446602</v>
      </c>
      <c r="K826" s="2">
        <v>515</v>
      </c>
    </row>
    <row r="827" spans="2:11" ht="12.75">
      <c r="B827" s="261">
        <v>300</v>
      </c>
      <c r="C827" s="13" t="s">
        <v>345</v>
      </c>
      <c r="D827" s="13" t="s">
        <v>11</v>
      </c>
      <c r="E827" s="1" t="s">
        <v>21</v>
      </c>
      <c r="F827" s="28" t="s">
        <v>336</v>
      </c>
      <c r="G827" s="28" t="s">
        <v>293</v>
      </c>
      <c r="H827" s="5">
        <f t="shared" si="62"/>
        <v>-24150</v>
      </c>
      <c r="I827" s="23">
        <f t="shared" si="60"/>
        <v>0.5825242718446602</v>
      </c>
      <c r="K827" s="2">
        <v>515</v>
      </c>
    </row>
    <row r="828" spans="1:11" s="47" customFormat="1" ht="12.75">
      <c r="A828" s="12"/>
      <c r="B828" s="260">
        <f>SUM(B811:B827)</f>
        <v>24150</v>
      </c>
      <c r="C828" s="12"/>
      <c r="D828" s="12"/>
      <c r="E828" s="12" t="s">
        <v>24</v>
      </c>
      <c r="F828" s="19"/>
      <c r="G828" s="19"/>
      <c r="H828" s="44">
        <v>0</v>
      </c>
      <c r="I828" s="45">
        <f t="shared" si="60"/>
        <v>46.89320388349515</v>
      </c>
      <c r="K828" s="2">
        <v>515</v>
      </c>
    </row>
    <row r="829" spans="2:11" ht="12.75">
      <c r="B829" s="143"/>
      <c r="H829" s="5">
        <f aca="true" t="shared" si="63" ref="H829:H835">H828-B829</f>
        <v>0</v>
      </c>
      <c r="I829" s="23">
        <f t="shared" si="60"/>
        <v>0</v>
      </c>
      <c r="K829" s="2">
        <v>515</v>
      </c>
    </row>
    <row r="830" spans="2:11" ht="12.75">
      <c r="B830" s="143"/>
      <c r="H830" s="5">
        <f t="shared" si="63"/>
        <v>0</v>
      </c>
      <c r="I830" s="23">
        <f t="shared" si="60"/>
        <v>0</v>
      </c>
      <c r="K830" s="2">
        <v>515</v>
      </c>
    </row>
    <row r="831" spans="2:11" ht="12.75">
      <c r="B831" s="143">
        <v>8000</v>
      </c>
      <c r="C831" s="1" t="s">
        <v>26</v>
      </c>
      <c r="D831" s="13" t="s">
        <v>11</v>
      </c>
      <c r="E831" s="1" t="s">
        <v>21</v>
      </c>
      <c r="F831" s="28" t="s">
        <v>338</v>
      </c>
      <c r="G831" s="28" t="s">
        <v>273</v>
      </c>
      <c r="H831" s="5">
        <f t="shared" si="63"/>
        <v>-8000</v>
      </c>
      <c r="I831" s="23">
        <f t="shared" si="60"/>
        <v>15.533980582524272</v>
      </c>
      <c r="K831" s="2">
        <v>515</v>
      </c>
    </row>
    <row r="832" spans="2:11" ht="12.75">
      <c r="B832" s="143">
        <v>8000</v>
      </c>
      <c r="C832" s="1" t="s">
        <v>26</v>
      </c>
      <c r="D832" s="13" t="s">
        <v>11</v>
      </c>
      <c r="E832" s="1" t="s">
        <v>21</v>
      </c>
      <c r="F832" s="28" t="s">
        <v>339</v>
      </c>
      <c r="G832" s="28" t="s">
        <v>318</v>
      </c>
      <c r="H832" s="5">
        <f t="shared" si="63"/>
        <v>-16000</v>
      </c>
      <c r="I832" s="23">
        <f t="shared" si="60"/>
        <v>15.533980582524272</v>
      </c>
      <c r="K832" s="2">
        <v>515</v>
      </c>
    </row>
    <row r="833" spans="2:11" ht="12.75">
      <c r="B833" s="143">
        <v>8000</v>
      </c>
      <c r="C833" s="1" t="s">
        <v>26</v>
      </c>
      <c r="D833" s="13" t="s">
        <v>11</v>
      </c>
      <c r="E833" s="1" t="s">
        <v>21</v>
      </c>
      <c r="F833" s="28" t="s">
        <v>340</v>
      </c>
      <c r="G833" s="28" t="s">
        <v>321</v>
      </c>
      <c r="H833" s="5">
        <f t="shared" si="63"/>
        <v>-24000</v>
      </c>
      <c r="I833" s="23">
        <f t="shared" si="60"/>
        <v>15.533980582524272</v>
      </c>
      <c r="K833" s="2">
        <v>515</v>
      </c>
    </row>
    <row r="834" spans="2:11" ht="12.75">
      <c r="B834" s="143">
        <v>16000</v>
      </c>
      <c r="C834" s="1" t="s">
        <v>56</v>
      </c>
      <c r="D834" s="13" t="s">
        <v>11</v>
      </c>
      <c r="E834" s="1" t="s">
        <v>21</v>
      </c>
      <c r="F834" s="28" t="s">
        <v>341</v>
      </c>
      <c r="G834" s="28" t="s">
        <v>342</v>
      </c>
      <c r="H834" s="5">
        <f t="shared" si="63"/>
        <v>-40000</v>
      </c>
      <c r="I834" s="23">
        <f t="shared" si="60"/>
        <v>31.067961165048544</v>
      </c>
      <c r="K834" s="2">
        <v>515</v>
      </c>
    </row>
    <row r="835" spans="2:11" ht="12.75">
      <c r="B835" s="143">
        <v>10000</v>
      </c>
      <c r="C835" s="1" t="s">
        <v>343</v>
      </c>
      <c r="D835" s="1" t="s">
        <v>11</v>
      </c>
      <c r="E835" s="1" t="s">
        <v>73</v>
      </c>
      <c r="F835" s="28" t="s">
        <v>344</v>
      </c>
      <c r="G835" s="28" t="s">
        <v>293</v>
      </c>
      <c r="H835" s="5">
        <f t="shared" si="63"/>
        <v>-50000</v>
      </c>
      <c r="I835" s="23">
        <f t="shared" si="60"/>
        <v>19.41747572815534</v>
      </c>
      <c r="K835" s="2">
        <v>515</v>
      </c>
    </row>
    <row r="836" spans="1:11" s="47" customFormat="1" ht="12.75">
      <c r="A836" s="12"/>
      <c r="B836" s="260">
        <f>SUM(B831:B835)</f>
        <v>50000</v>
      </c>
      <c r="C836" s="12" t="s">
        <v>26</v>
      </c>
      <c r="D836" s="12"/>
      <c r="E836" s="12"/>
      <c r="F836" s="19"/>
      <c r="G836" s="19"/>
      <c r="H836" s="44">
        <v>0</v>
      </c>
      <c r="I836" s="45">
        <f t="shared" si="60"/>
        <v>97.0873786407767</v>
      </c>
      <c r="K836" s="2">
        <v>515</v>
      </c>
    </row>
    <row r="837" spans="2:11" ht="12.75">
      <c r="B837" s="143"/>
      <c r="H837" s="5">
        <f aca="true" t="shared" si="64" ref="H837:H848">H836-B837</f>
        <v>0</v>
      </c>
      <c r="I837" s="23">
        <f t="shared" si="60"/>
        <v>0</v>
      </c>
      <c r="K837" s="2">
        <v>515</v>
      </c>
    </row>
    <row r="838" spans="2:11" ht="12.75">
      <c r="B838" s="143"/>
      <c r="H838" s="5">
        <f t="shared" si="64"/>
        <v>0</v>
      </c>
      <c r="I838" s="23">
        <f t="shared" si="60"/>
        <v>0</v>
      </c>
      <c r="K838" s="2">
        <v>515</v>
      </c>
    </row>
    <row r="839" spans="2:11" ht="12.75">
      <c r="B839" s="143">
        <v>2000</v>
      </c>
      <c r="C839" s="1" t="s">
        <v>28</v>
      </c>
      <c r="D839" s="13" t="s">
        <v>11</v>
      </c>
      <c r="E839" s="1" t="s">
        <v>21</v>
      </c>
      <c r="F839" s="28" t="s">
        <v>336</v>
      </c>
      <c r="G839" s="28" t="s">
        <v>273</v>
      </c>
      <c r="H839" s="5">
        <f t="shared" si="64"/>
        <v>-2000</v>
      </c>
      <c r="I839" s="23">
        <f t="shared" si="60"/>
        <v>3.883495145631068</v>
      </c>
      <c r="K839" s="2">
        <v>515</v>
      </c>
    </row>
    <row r="840" spans="2:11" ht="12.75">
      <c r="B840" s="143">
        <v>2000</v>
      </c>
      <c r="C840" s="1" t="s">
        <v>28</v>
      </c>
      <c r="D840" s="13" t="s">
        <v>11</v>
      </c>
      <c r="E840" s="1" t="s">
        <v>21</v>
      </c>
      <c r="F840" s="28" t="s">
        <v>336</v>
      </c>
      <c r="G840" s="28" t="s">
        <v>318</v>
      </c>
      <c r="H840" s="5">
        <f t="shared" si="64"/>
        <v>-4000</v>
      </c>
      <c r="I840" s="23">
        <f t="shared" si="60"/>
        <v>3.883495145631068</v>
      </c>
      <c r="K840" s="2">
        <v>515</v>
      </c>
    </row>
    <row r="841" spans="2:11" ht="12.75">
      <c r="B841" s="143">
        <v>2000</v>
      </c>
      <c r="C841" s="1" t="s">
        <v>28</v>
      </c>
      <c r="D841" s="13" t="s">
        <v>11</v>
      </c>
      <c r="E841" s="1" t="s">
        <v>21</v>
      </c>
      <c r="F841" s="28" t="s">
        <v>336</v>
      </c>
      <c r="G841" s="28" t="s">
        <v>321</v>
      </c>
      <c r="H841" s="5">
        <f t="shared" si="64"/>
        <v>-6000</v>
      </c>
      <c r="I841" s="23">
        <f t="shared" si="60"/>
        <v>3.883495145631068</v>
      </c>
      <c r="K841" s="2">
        <v>515</v>
      </c>
    </row>
    <row r="842" spans="2:11" ht="12.75">
      <c r="B842" s="143">
        <v>2000</v>
      </c>
      <c r="C842" s="1" t="s">
        <v>28</v>
      </c>
      <c r="D842" s="13" t="s">
        <v>11</v>
      </c>
      <c r="E842" s="1" t="s">
        <v>21</v>
      </c>
      <c r="F842" s="28" t="s">
        <v>336</v>
      </c>
      <c r="G842" s="28" t="s">
        <v>324</v>
      </c>
      <c r="H842" s="5">
        <f t="shared" si="64"/>
        <v>-8000</v>
      </c>
      <c r="I842" s="23">
        <f t="shared" si="60"/>
        <v>3.883495145631068</v>
      </c>
      <c r="K842" s="2">
        <v>515</v>
      </c>
    </row>
    <row r="843" spans="2:11" ht="12.75">
      <c r="B843" s="143">
        <v>2000</v>
      </c>
      <c r="C843" s="1" t="s">
        <v>28</v>
      </c>
      <c r="D843" s="13" t="s">
        <v>11</v>
      </c>
      <c r="E843" s="1" t="s">
        <v>21</v>
      </c>
      <c r="F843" s="28" t="s">
        <v>336</v>
      </c>
      <c r="G843" s="28" t="s">
        <v>293</v>
      </c>
      <c r="H843" s="5">
        <f t="shared" si="64"/>
        <v>-10000</v>
      </c>
      <c r="I843" s="23">
        <f t="shared" si="60"/>
        <v>3.883495145631068</v>
      </c>
      <c r="K843" s="2">
        <v>515</v>
      </c>
    </row>
    <row r="844" spans="2:11" ht="12.75">
      <c r="B844" s="143">
        <v>2000</v>
      </c>
      <c r="C844" s="1" t="s">
        <v>28</v>
      </c>
      <c r="D844" s="13" t="s">
        <v>11</v>
      </c>
      <c r="E844" s="1" t="s">
        <v>21</v>
      </c>
      <c r="F844" s="28" t="s">
        <v>336</v>
      </c>
      <c r="G844" s="28" t="s">
        <v>329</v>
      </c>
      <c r="H844" s="5">
        <f t="shared" si="64"/>
        <v>-12000</v>
      </c>
      <c r="I844" s="23">
        <f t="shared" si="60"/>
        <v>3.883495145631068</v>
      </c>
      <c r="K844" s="2">
        <v>515</v>
      </c>
    </row>
    <row r="845" spans="2:11" ht="12.75">
      <c r="B845" s="143">
        <v>2000</v>
      </c>
      <c r="C845" s="1" t="s">
        <v>28</v>
      </c>
      <c r="D845" s="1" t="s">
        <v>11</v>
      </c>
      <c r="E845" s="1" t="s">
        <v>73</v>
      </c>
      <c r="F845" s="28" t="s">
        <v>331</v>
      </c>
      <c r="G845" s="28" t="s">
        <v>318</v>
      </c>
      <c r="H845" s="5">
        <f t="shared" si="64"/>
        <v>-14000</v>
      </c>
      <c r="I845" s="23">
        <f t="shared" si="60"/>
        <v>3.883495145631068</v>
      </c>
      <c r="K845" s="2">
        <v>515</v>
      </c>
    </row>
    <row r="846" spans="2:11" ht="12.75">
      <c r="B846" s="143">
        <v>2000</v>
      </c>
      <c r="C846" s="1" t="s">
        <v>28</v>
      </c>
      <c r="D846" s="1" t="s">
        <v>11</v>
      </c>
      <c r="E846" s="1" t="s">
        <v>73</v>
      </c>
      <c r="F846" s="28" t="s">
        <v>331</v>
      </c>
      <c r="G846" s="28" t="s">
        <v>321</v>
      </c>
      <c r="H846" s="5">
        <f t="shared" si="64"/>
        <v>-16000</v>
      </c>
      <c r="I846" s="23">
        <f t="shared" si="60"/>
        <v>3.883495145631068</v>
      </c>
      <c r="K846" s="2">
        <v>515</v>
      </c>
    </row>
    <row r="847" spans="2:11" ht="12.75">
      <c r="B847" s="261">
        <v>2000</v>
      </c>
      <c r="C847" s="1" t="s">
        <v>28</v>
      </c>
      <c r="D847" s="1" t="s">
        <v>11</v>
      </c>
      <c r="E847" s="1" t="s">
        <v>73</v>
      </c>
      <c r="F847" s="28" t="s">
        <v>331</v>
      </c>
      <c r="G847" s="28" t="s">
        <v>324</v>
      </c>
      <c r="H847" s="5">
        <f t="shared" si="64"/>
        <v>-18000</v>
      </c>
      <c r="I847" s="23">
        <f t="shared" si="60"/>
        <v>3.883495145631068</v>
      </c>
      <c r="K847" s="2">
        <v>515</v>
      </c>
    </row>
    <row r="848" spans="2:11" ht="12.75">
      <c r="B848" s="214">
        <v>2000</v>
      </c>
      <c r="C848" s="1" t="s">
        <v>28</v>
      </c>
      <c r="D848" s="1" t="s">
        <v>11</v>
      </c>
      <c r="E848" s="1" t="s">
        <v>73</v>
      </c>
      <c r="F848" s="28" t="s">
        <v>331</v>
      </c>
      <c r="G848" s="28" t="s">
        <v>293</v>
      </c>
      <c r="H848" s="5">
        <f t="shared" si="64"/>
        <v>-20000</v>
      </c>
      <c r="I848" s="23">
        <f t="shared" si="60"/>
        <v>3.883495145631068</v>
      </c>
      <c r="K848" s="2">
        <v>515</v>
      </c>
    </row>
    <row r="849" spans="1:11" s="47" customFormat="1" ht="12.75">
      <c r="A849" s="12"/>
      <c r="B849" s="260">
        <f>SUM(B839:B848)</f>
        <v>20000</v>
      </c>
      <c r="C849" s="12" t="s">
        <v>28</v>
      </c>
      <c r="D849" s="12"/>
      <c r="E849" s="12"/>
      <c r="F849" s="19"/>
      <c r="G849" s="19"/>
      <c r="H849" s="44">
        <v>0</v>
      </c>
      <c r="I849" s="45">
        <f aca="true" t="shared" si="65" ref="I849:I912">+B849/K849</f>
        <v>38.83495145631068</v>
      </c>
      <c r="K849" s="2">
        <v>515</v>
      </c>
    </row>
    <row r="850" spans="2:11" ht="12.75">
      <c r="B850" s="143"/>
      <c r="H850" s="5">
        <f>H849-B850</f>
        <v>0</v>
      </c>
      <c r="I850" s="23">
        <f t="shared" si="65"/>
        <v>0</v>
      </c>
      <c r="K850" s="2">
        <v>515</v>
      </c>
    </row>
    <row r="851" spans="2:11" ht="12.75">
      <c r="B851" s="143"/>
      <c r="H851" s="5">
        <f>H850-B851</f>
        <v>0</v>
      </c>
      <c r="I851" s="23">
        <f t="shared" si="65"/>
        <v>0</v>
      </c>
      <c r="K851" s="2">
        <v>515</v>
      </c>
    </row>
    <row r="852" spans="2:11" ht="12.75">
      <c r="B852" s="143"/>
      <c r="H852" s="5">
        <f>H851-B852</f>
        <v>0</v>
      </c>
      <c r="I852" s="23">
        <f t="shared" si="65"/>
        <v>0</v>
      </c>
      <c r="K852" s="2">
        <v>515</v>
      </c>
    </row>
    <row r="853" spans="2:11" ht="12.75">
      <c r="B853" s="261">
        <v>2000</v>
      </c>
      <c r="C853" s="1" t="s">
        <v>29</v>
      </c>
      <c r="D853" s="13" t="s">
        <v>11</v>
      </c>
      <c r="E853" s="1" t="s">
        <v>30</v>
      </c>
      <c r="F853" s="28" t="s">
        <v>336</v>
      </c>
      <c r="G853" s="28" t="s">
        <v>293</v>
      </c>
      <c r="H853" s="5">
        <f>H852-B853</f>
        <v>-2000</v>
      </c>
      <c r="I853" s="23">
        <f t="shared" si="65"/>
        <v>3.883495145631068</v>
      </c>
      <c r="K853" s="2">
        <v>515</v>
      </c>
    </row>
    <row r="854" spans="2:11" ht="12.75">
      <c r="B854" s="143">
        <v>2500</v>
      </c>
      <c r="C854" s="1" t="s">
        <v>29</v>
      </c>
      <c r="D854" s="13" t="s">
        <v>11</v>
      </c>
      <c r="E854" s="1" t="s">
        <v>30</v>
      </c>
      <c r="F854" s="28" t="s">
        <v>336</v>
      </c>
      <c r="G854" s="28" t="s">
        <v>329</v>
      </c>
      <c r="H854" s="5">
        <f>H853-B854</f>
        <v>-4500</v>
      </c>
      <c r="I854" s="23">
        <f t="shared" si="65"/>
        <v>4.854368932038835</v>
      </c>
      <c r="K854" s="2">
        <v>515</v>
      </c>
    </row>
    <row r="855" spans="1:11" s="47" customFormat="1" ht="12.75">
      <c r="A855" s="12"/>
      <c r="B855" s="260">
        <f>SUM(B853:B854)</f>
        <v>4500</v>
      </c>
      <c r="C855" s="12"/>
      <c r="D855" s="12"/>
      <c r="E855" s="12" t="s">
        <v>30</v>
      </c>
      <c r="F855" s="19"/>
      <c r="G855" s="19"/>
      <c r="H855" s="44">
        <v>0</v>
      </c>
      <c r="I855" s="45">
        <f t="shared" si="65"/>
        <v>8.737864077669903</v>
      </c>
      <c r="K855" s="2">
        <v>515</v>
      </c>
    </row>
    <row r="856" spans="8:11" ht="12.75">
      <c r="H856" s="5">
        <f aca="true" t="shared" si="66" ref="H856:H863">H855-B856</f>
        <v>0</v>
      </c>
      <c r="I856" s="23">
        <f t="shared" si="65"/>
        <v>0</v>
      </c>
      <c r="K856" s="2">
        <v>515</v>
      </c>
    </row>
    <row r="857" spans="8:11" ht="12.75">
      <c r="H857" s="5">
        <f t="shared" si="66"/>
        <v>0</v>
      </c>
      <c r="I857" s="23">
        <f t="shared" si="65"/>
        <v>0</v>
      </c>
      <c r="K857" s="2">
        <v>515</v>
      </c>
    </row>
    <row r="858" spans="8:11" ht="12.75">
      <c r="H858" s="5">
        <f t="shared" si="66"/>
        <v>0</v>
      </c>
      <c r="I858" s="23">
        <f t="shared" si="65"/>
        <v>0</v>
      </c>
      <c r="K858" s="2">
        <v>515</v>
      </c>
    </row>
    <row r="859" spans="8:11" ht="12.75">
      <c r="H859" s="5">
        <f t="shared" si="66"/>
        <v>0</v>
      </c>
      <c r="I859" s="23">
        <f t="shared" si="65"/>
        <v>0</v>
      </c>
      <c r="K859" s="2">
        <v>515</v>
      </c>
    </row>
    <row r="860" spans="8:11" ht="12.75">
      <c r="H860" s="5">
        <f t="shared" si="66"/>
        <v>0</v>
      </c>
      <c r="I860" s="23">
        <f t="shared" si="65"/>
        <v>0</v>
      </c>
      <c r="K860" s="2">
        <v>515</v>
      </c>
    </row>
    <row r="861" spans="8:11" ht="12.75">
      <c r="H861" s="5">
        <f t="shared" si="66"/>
        <v>0</v>
      </c>
      <c r="I861" s="23">
        <f t="shared" si="65"/>
        <v>0</v>
      </c>
      <c r="K861" s="2">
        <v>515</v>
      </c>
    </row>
    <row r="862" spans="8:11" ht="12.75">
      <c r="H862" s="5">
        <f t="shared" si="66"/>
        <v>0</v>
      </c>
      <c r="I862" s="23">
        <f t="shared" si="65"/>
        <v>0</v>
      </c>
      <c r="K862" s="2">
        <v>515</v>
      </c>
    </row>
    <row r="863" spans="1:11" s="47" customFormat="1" ht="12.75">
      <c r="A863" s="12"/>
      <c r="B863" s="203">
        <f>+B871+B877</f>
        <v>65000</v>
      </c>
      <c r="C863" s="49" t="s">
        <v>356</v>
      </c>
      <c r="D863" s="48" t="s">
        <v>355</v>
      </c>
      <c r="E863" s="49" t="s">
        <v>967</v>
      </c>
      <c r="F863" s="19"/>
      <c r="G863" s="19"/>
      <c r="H863" s="44">
        <f t="shared" si="66"/>
        <v>-65000</v>
      </c>
      <c r="I863" s="45">
        <f t="shared" si="65"/>
        <v>126.2135922330097</v>
      </c>
      <c r="K863" s="2">
        <v>515</v>
      </c>
    </row>
    <row r="864" spans="2:11" ht="12.75">
      <c r="B864" s="264"/>
      <c r="H864" s="5">
        <v>0</v>
      </c>
      <c r="I864" s="23">
        <f t="shared" si="65"/>
        <v>0</v>
      </c>
      <c r="K864" s="2">
        <v>515</v>
      </c>
    </row>
    <row r="865" spans="2:11" ht="12.75">
      <c r="B865" s="264"/>
      <c r="H865" s="5">
        <f aca="true" t="shared" si="67" ref="H865:H870">H864-B865</f>
        <v>0</v>
      </c>
      <c r="I865" s="23">
        <f t="shared" si="65"/>
        <v>0</v>
      </c>
      <c r="K865" s="2">
        <v>515</v>
      </c>
    </row>
    <row r="866" spans="2:11" ht="12.75">
      <c r="B866" s="264"/>
      <c r="H866" s="5">
        <f t="shared" si="67"/>
        <v>0</v>
      </c>
      <c r="I866" s="23">
        <f t="shared" si="65"/>
        <v>0</v>
      </c>
      <c r="K866" s="2">
        <v>515</v>
      </c>
    </row>
    <row r="867" spans="2:11" ht="12.75">
      <c r="B867" s="264">
        <v>2500</v>
      </c>
      <c r="C867" s="1" t="s">
        <v>0</v>
      </c>
      <c r="D867" s="1" t="s">
        <v>11</v>
      </c>
      <c r="E867" s="13" t="s">
        <v>348</v>
      </c>
      <c r="F867" s="41" t="s">
        <v>349</v>
      </c>
      <c r="G867" s="28" t="s">
        <v>220</v>
      </c>
      <c r="H867" s="5">
        <f t="shared" si="67"/>
        <v>-2500</v>
      </c>
      <c r="I867" s="23">
        <f t="shared" si="65"/>
        <v>4.854368932038835</v>
      </c>
      <c r="K867" s="2">
        <v>515</v>
      </c>
    </row>
    <row r="868" spans="2:11" ht="12.75">
      <c r="B868" s="264">
        <v>2500</v>
      </c>
      <c r="C868" s="1" t="s">
        <v>0</v>
      </c>
      <c r="D868" s="1" t="s">
        <v>11</v>
      </c>
      <c r="E868" s="13" t="s">
        <v>350</v>
      </c>
      <c r="F868" s="41" t="s">
        <v>351</v>
      </c>
      <c r="G868" s="28" t="s">
        <v>269</v>
      </c>
      <c r="H868" s="5">
        <f t="shared" si="67"/>
        <v>-5000</v>
      </c>
      <c r="I868" s="23">
        <f t="shared" si="65"/>
        <v>4.854368932038835</v>
      </c>
      <c r="K868" s="2">
        <v>515</v>
      </c>
    </row>
    <row r="869" spans="2:11" ht="12.75">
      <c r="B869" s="264">
        <v>2500</v>
      </c>
      <c r="C869" s="1" t="s">
        <v>0</v>
      </c>
      <c r="D869" s="1" t="s">
        <v>11</v>
      </c>
      <c r="E869" s="1" t="s">
        <v>350</v>
      </c>
      <c r="F869" s="41" t="s">
        <v>352</v>
      </c>
      <c r="G869" s="28" t="s">
        <v>273</v>
      </c>
      <c r="H869" s="5">
        <f t="shared" si="67"/>
        <v>-7500</v>
      </c>
      <c r="I869" s="23">
        <f t="shared" si="65"/>
        <v>4.854368932038835</v>
      </c>
      <c r="K869" s="2">
        <v>515</v>
      </c>
    </row>
    <row r="870" spans="2:11" ht="12.75">
      <c r="B870" s="264">
        <v>7500</v>
      </c>
      <c r="C870" s="1" t="s">
        <v>23</v>
      </c>
      <c r="D870" s="13" t="s">
        <v>11</v>
      </c>
      <c r="E870" s="1" t="s">
        <v>24</v>
      </c>
      <c r="F870" s="28" t="s">
        <v>437</v>
      </c>
      <c r="G870" s="28" t="s">
        <v>220</v>
      </c>
      <c r="H870" s="5">
        <f t="shared" si="67"/>
        <v>-15000</v>
      </c>
      <c r="I870" s="23">
        <f t="shared" si="65"/>
        <v>14.563106796116505</v>
      </c>
      <c r="K870" s="2">
        <v>515</v>
      </c>
    </row>
    <row r="871" spans="1:11" s="47" customFormat="1" ht="12.75">
      <c r="A871" s="12"/>
      <c r="B871" s="203">
        <f>SUM(B867:B870)</f>
        <v>15000</v>
      </c>
      <c r="C871" s="12" t="s">
        <v>0</v>
      </c>
      <c r="D871" s="12"/>
      <c r="E871" s="12"/>
      <c r="F871" s="19"/>
      <c r="G871" s="19"/>
      <c r="H871" s="44">
        <v>0</v>
      </c>
      <c r="I871" s="45">
        <f t="shared" si="65"/>
        <v>29.12621359223301</v>
      </c>
      <c r="K871" s="2">
        <v>515</v>
      </c>
    </row>
    <row r="872" spans="2:11" ht="12.75">
      <c r="B872" s="264"/>
      <c r="H872" s="5">
        <f>H871-B872</f>
        <v>0</v>
      </c>
      <c r="I872" s="23">
        <f t="shared" si="65"/>
        <v>0</v>
      </c>
      <c r="K872" s="2">
        <v>515</v>
      </c>
    </row>
    <row r="873" spans="2:11" ht="12.75">
      <c r="B873" s="264"/>
      <c r="H873" s="5">
        <f>H872-B873</f>
        <v>0</v>
      </c>
      <c r="I873" s="23">
        <f t="shared" si="65"/>
        <v>0</v>
      </c>
      <c r="K873" s="2">
        <v>515</v>
      </c>
    </row>
    <row r="874" spans="2:11" ht="12.75">
      <c r="B874" s="264">
        <v>10000</v>
      </c>
      <c r="C874" s="1" t="s">
        <v>353</v>
      </c>
      <c r="D874" s="13" t="s">
        <v>11</v>
      </c>
      <c r="E874" s="1" t="s">
        <v>30</v>
      </c>
      <c r="F874" s="28" t="s">
        <v>354</v>
      </c>
      <c r="G874" s="28" t="s">
        <v>269</v>
      </c>
      <c r="H874" s="5">
        <f>H873-B874</f>
        <v>-10000</v>
      </c>
      <c r="I874" s="23">
        <f t="shared" si="65"/>
        <v>19.41747572815534</v>
      </c>
      <c r="K874" s="2">
        <v>515</v>
      </c>
    </row>
    <row r="875" spans="2:11" ht="12.75">
      <c r="B875" s="264">
        <v>10000</v>
      </c>
      <c r="C875" s="1" t="s">
        <v>353</v>
      </c>
      <c r="D875" s="13" t="s">
        <v>11</v>
      </c>
      <c r="E875" s="13" t="s">
        <v>30</v>
      </c>
      <c r="F875" s="28" t="s">
        <v>354</v>
      </c>
      <c r="G875" s="28" t="s">
        <v>269</v>
      </c>
      <c r="H875" s="5">
        <f>H874-B875</f>
        <v>-20000</v>
      </c>
      <c r="I875" s="23">
        <f t="shared" si="65"/>
        <v>19.41747572815534</v>
      </c>
      <c r="K875" s="2">
        <v>515</v>
      </c>
    </row>
    <row r="876" spans="2:11" ht="12.75">
      <c r="B876" s="264">
        <v>30000</v>
      </c>
      <c r="C876" s="1" t="s">
        <v>353</v>
      </c>
      <c r="D876" s="13" t="s">
        <v>11</v>
      </c>
      <c r="E876" s="1" t="s">
        <v>30</v>
      </c>
      <c r="F876" s="28" t="s">
        <v>354</v>
      </c>
      <c r="G876" s="28" t="s">
        <v>273</v>
      </c>
      <c r="H876" s="5">
        <f>H875-B876</f>
        <v>-50000</v>
      </c>
      <c r="I876" s="23">
        <f t="shared" si="65"/>
        <v>58.25242718446602</v>
      </c>
      <c r="K876" s="2">
        <v>515</v>
      </c>
    </row>
    <row r="877" spans="1:11" s="47" customFormat="1" ht="12.75">
      <c r="A877" s="12"/>
      <c r="B877" s="203">
        <f>SUM(B874:B876)</f>
        <v>50000</v>
      </c>
      <c r="C877" s="12"/>
      <c r="D877" s="12"/>
      <c r="E877" s="12"/>
      <c r="F877" s="19"/>
      <c r="G877" s="19"/>
      <c r="H877" s="44">
        <v>0</v>
      </c>
      <c r="I877" s="45">
        <f t="shared" si="65"/>
        <v>97.0873786407767</v>
      </c>
      <c r="K877" s="2">
        <v>515</v>
      </c>
    </row>
    <row r="878" spans="2:11" ht="12.75">
      <c r="B878" s="264"/>
      <c r="H878" s="5">
        <f aca="true" t="shared" si="68" ref="H878:H884">H877-B878</f>
        <v>0</v>
      </c>
      <c r="I878" s="23">
        <f t="shared" si="65"/>
        <v>0</v>
      </c>
      <c r="K878" s="2">
        <v>515</v>
      </c>
    </row>
    <row r="879" spans="2:11" ht="12.75">
      <c r="B879" s="264"/>
      <c r="H879" s="5">
        <f t="shared" si="68"/>
        <v>0</v>
      </c>
      <c r="I879" s="23">
        <f t="shared" si="65"/>
        <v>0</v>
      </c>
      <c r="K879" s="2">
        <v>515</v>
      </c>
    </row>
    <row r="880" spans="2:11" ht="12.75">
      <c r="B880" s="264"/>
      <c r="H880" s="5">
        <f t="shared" si="68"/>
        <v>0</v>
      </c>
      <c r="I880" s="23">
        <f t="shared" si="65"/>
        <v>0</v>
      </c>
      <c r="K880" s="2">
        <v>515</v>
      </c>
    </row>
    <row r="881" spans="2:11" ht="12.75">
      <c r="B881" s="264"/>
      <c r="H881" s="5">
        <f t="shared" si="68"/>
        <v>0</v>
      </c>
      <c r="I881" s="23">
        <f t="shared" si="65"/>
        <v>0</v>
      </c>
      <c r="K881" s="2">
        <v>515</v>
      </c>
    </row>
    <row r="882" spans="2:11" ht="12.75">
      <c r="B882" s="264"/>
      <c r="H882" s="5">
        <f t="shared" si="68"/>
        <v>0</v>
      </c>
      <c r="I882" s="23">
        <f t="shared" si="65"/>
        <v>0</v>
      </c>
      <c r="K882" s="2">
        <v>515</v>
      </c>
    </row>
    <row r="883" spans="2:11" ht="12.75">
      <c r="B883" s="264"/>
      <c r="H883" s="5">
        <f t="shared" si="68"/>
        <v>0</v>
      </c>
      <c r="I883" s="23">
        <f t="shared" si="65"/>
        <v>0</v>
      </c>
      <c r="K883" s="2">
        <v>515</v>
      </c>
    </row>
    <row r="884" spans="2:11" ht="12.75">
      <c r="B884" s="264"/>
      <c r="H884" s="5">
        <f t="shared" si="68"/>
        <v>0</v>
      </c>
      <c r="I884" s="23">
        <f t="shared" si="65"/>
        <v>0</v>
      </c>
      <c r="K884" s="2">
        <v>515</v>
      </c>
    </row>
    <row r="885" spans="1:11" s="47" customFormat="1" ht="12.75">
      <c r="A885" s="12"/>
      <c r="B885" s="203">
        <f>+B891+B896+B900</f>
        <v>69900</v>
      </c>
      <c r="C885" s="49" t="s">
        <v>357</v>
      </c>
      <c r="D885" s="48" t="s">
        <v>365</v>
      </c>
      <c r="E885" s="49" t="s">
        <v>975</v>
      </c>
      <c r="F885" s="19"/>
      <c r="G885" s="19"/>
      <c r="H885" s="44"/>
      <c r="I885" s="45">
        <f t="shared" si="65"/>
        <v>135.72815533980582</v>
      </c>
      <c r="K885" s="2">
        <v>515</v>
      </c>
    </row>
    <row r="886" spans="2:11" ht="12.75">
      <c r="B886" s="264"/>
      <c r="H886" s="5">
        <v>0</v>
      </c>
      <c r="I886" s="23">
        <f t="shared" si="65"/>
        <v>0</v>
      </c>
      <c r="K886" s="2">
        <v>515</v>
      </c>
    </row>
    <row r="887" spans="2:11" ht="12.75">
      <c r="B887" s="264"/>
      <c r="H887" s="5">
        <f>H886-B887</f>
        <v>0</v>
      </c>
      <c r="I887" s="23">
        <f t="shared" si="65"/>
        <v>0</v>
      </c>
      <c r="K887" s="2">
        <v>515</v>
      </c>
    </row>
    <row r="888" spans="2:11" ht="12.75">
      <c r="B888" s="264"/>
      <c r="H888" s="5">
        <f>H887-B888</f>
        <v>0</v>
      </c>
      <c r="I888" s="23">
        <f t="shared" si="65"/>
        <v>0</v>
      </c>
      <c r="K888" s="2">
        <v>515</v>
      </c>
    </row>
    <row r="889" spans="2:11" ht="12.75">
      <c r="B889" s="264"/>
      <c r="H889" s="5">
        <f>H888-B889</f>
        <v>0</v>
      </c>
      <c r="I889" s="23">
        <f t="shared" si="65"/>
        <v>0</v>
      </c>
      <c r="K889" s="2">
        <v>515</v>
      </c>
    </row>
    <row r="890" spans="2:11" ht="12.75">
      <c r="B890" s="264">
        <v>15000</v>
      </c>
      <c r="C890" s="1" t="s">
        <v>353</v>
      </c>
      <c r="D890" s="13" t="s">
        <v>11</v>
      </c>
      <c r="E890" s="1" t="s">
        <v>30</v>
      </c>
      <c r="F890" s="28" t="s">
        <v>166</v>
      </c>
      <c r="G890" s="28" t="s">
        <v>324</v>
      </c>
      <c r="H890" s="5">
        <f>H889-B890</f>
        <v>-15000</v>
      </c>
      <c r="I890" s="23">
        <f t="shared" si="65"/>
        <v>29.12621359223301</v>
      </c>
      <c r="K890" s="2">
        <v>515</v>
      </c>
    </row>
    <row r="891" spans="1:11" s="47" customFormat="1" ht="12.75">
      <c r="A891" s="12"/>
      <c r="B891" s="203">
        <v>15000</v>
      </c>
      <c r="C891" s="12"/>
      <c r="D891" s="12"/>
      <c r="E891" s="12" t="s">
        <v>30</v>
      </c>
      <c r="F891" s="19"/>
      <c r="G891" s="19"/>
      <c r="H891" s="44">
        <v>0</v>
      </c>
      <c r="I891" s="45">
        <f t="shared" si="65"/>
        <v>29.12621359223301</v>
      </c>
      <c r="K891" s="2">
        <v>515</v>
      </c>
    </row>
    <row r="892" spans="2:11" ht="12.75">
      <c r="B892" s="264"/>
      <c r="D892" s="13"/>
      <c r="H892" s="5">
        <f>H891-B892</f>
        <v>0</v>
      </c>
      <c r="I892" s="23">
        <f t="shared" si="65"/>
        <v>0</v>
      </c>
      <c r="K892" s="2">
        <v>515</v>
      </c>
    </row>
    <row r="893" spans="2:11" ht="12.75">
      <c r="B893" s="264"/>
      <c r="D893" s="13"/>
      <c r="H893" s="5">
        <f>H892-B893</f>
        <v>0</v>
      </c>
      <c r="I893" s="23">
        <f t="shared" si="65"/>
        <v>0</v>
      </c>
      <c r="K893" s="2">
        <v>515</v>
      </c>
    </row>
    <row r="894" spans="2:11" ht="12.75">
      <c r="B894" s="264">
        <v>14400</v>
      </c>
      <c r="C894" s="1" t="s">
        <v>435</v>
      </c>
      <c r="D894" s="13" t="s">
        <v>11</v>
      </c>
      <c r="E894" s="1" t="s">
        <v>73</v>
      </c>
      <c r="F894" s="28" t="s">
        <v>363</v>
      </c>
      <c r="G894" s="28" t="s">
        <v>329</v>
      </c>
      <c r="H894" s="5">
        <f>H893-B894</f>
        <v>-14400</v>
      </c>
      <c r="I894" s="23">
        <f t="shared" si="65"/>
        <v>27.961165048543688</v>
      </c>
      <c r="K894" s="2">
        <v>515</v>
      </c>
    </row>
    <row r="895" spans="2:11" ht="12.75">
      <c r="B895" s="264">
        <v>20000</v>
      </c>
      <c r="C895" s="1" t="s">
        <v>358</v>
      </c>
      <c r="D895" s="1" t="s">
        <v>11</v>
      </c>
      <c r="E895" s="1" t="s">
        <v>73</v>
      </c>
      <c r="F895" s="28" t="s">
        <v>359</v>
      </c>
      <c r="G895" s="28" t="s">
        <v>324</v>
      </c>
      <c r="H895" s="5">
        <f>H894-B895</f>
        <v>-34400</v>
      </c>
      <c r="I895" s="23">
        <f t="shared" si="65"/>
        <v>38.83495145631068</v>
      </c>
      <c r="K895" s="2">
        <v>515</v>
      </c>
    </row>
    <row r="896" spans="1:11" s="47" customFormat="1" ht="12.75">
      <c r="A896" s="12"/>
      <c r="B896" s="203">
        <f>SUM(B894:B895)</f>
        <v>34400</v>
      </c>
      <c r="C896" s="12" t="s">
        <v>364</v>
      </c>
      <c r="D896" s="12"/>
      <c r="E896" s="12"/>
      <c r="F896" s="19"/>
      <c r="G896" s="19"/>
      <c r="H896" s="44">
        <v>0</v>
      </c>
      <c r="I896" s="45">
        <f t="shared" si="65"/>
        <v>66.79611650485437</v>
      </c>
      <c r="K896" s="2">
        <v>515</v>
      </c>
    </row>
    <row r="897" spans="2:11" ht="12.75">
      <c r="B897" s="264"/>
      <c r="H897" s="5">
        <f>H896-B897</f>
        <v>0</v>
      </c>
      <c r="I897" s="23">
        <f t="shared" si="65"/>
        <v>0</v>
      </c>
      <c r="K897" s="2">
        <v>515</v>
      </c>
    </row>
    <row r="898" spans="2:11" ht="12.75">
      <c r="B898" s="264"/>
      <c r="H898" s="5">
        <f>H897-B898</f>
        <v>0</v>
      </c>
      <c r="I898" s="23">
        <f t="shared" si="65"/>
        <v>0</v>
      </c>
      <c r="K898" s="2">
        <v>515</v>
      </c>
    </row>
    <row r="899" spans="2:11" ht="12.75">
      <c r="B899" s="264">
        <v>20500</v>
      </c>
      <c r="C899" s="1" t="s">
        <v>360</v>
      </c>
      <c r="D899" s="1" t="s">
        <v>11</v>
      </c>
      <c r="E899" s="1" t="s">
        <v>73</v>
      </c>
      <c r="F899" s="28" t="s">
        <v>361</v>
      </c>
      <c r="G899" s="28" t="s">
        <v>324</v>
      </c>
      <c r="H899" s="5">
        <f>H898-B899</f>
        <v>-20500</v>
      </c>
      <c r="I899" s="23">
        <f t="shared" si="65"/>
        <v>39.80582524271845</v>
      </c>
      <c r="K899" s="2">
        <v>515</v>
      </c>
    </row>
    <row r="900" spans="1:11" s="47" customFormat="1" ht="12.75">
      <c r="A900" s="12"/>
      <c r="B900" s="203">
        <v>20500</v>
      </c>
      <c r="C900" s="12" t="s">
        <v>28</v>
      </c>
      <c r="D900" s="12"/>
      <c r="E900" s="12"/>
      <c r="F900" s="19"/>
      <c r="G900" s="19"/>
      <c r="H900" s="44">
        <v>0</v>
      </c>
      <c r="I900" s="45">
        <f t="shared" si="65"/>
        <v>39.80582524271845</v>
      </c>
      <c r="K900" s="2">
        <v>515</v>
      </c>
    </row>
    <row r="901" spans="8:11" ht="12.75">
      <c r="H901" s="5">
        <f aca="true" t="shared" si="69" ref="H901:H907">H900-B901</f>
        <v>0</v>
      </c>
      <c r="I901" s="23">
        <f t="shared" si="65"/>
        <v>0</v>
      </c>
      <c r="K901" s="2">
        <v>515</v>
      </c>
    </row>
    <row r="902" spans="8:11" ht="12.75">
      <c r="H902" s="5">
        <f t="shared" si="69"/>
        <v>0</v>
      </c>
      <c r="I902" s="23">
        <f t="shared" si="65"/>
        <v>0</v>
      </c>
      <c r="K902" s="2">
        <v>515</v>
      </c>
    </row>
    <row r="903" spans="8:11" ht="12.75">
      <c r="H903" s="5">
        <f t="shared" si="69"/>
        <v>0</v>
      </c>
      <c r="I903" s="23">
        <f t="shared" si="65"/>
        <v>0</v>
      </c>
      <c r="K903" s="2">
        <v>515</v>
      </c>
    </row>
    <row r="904" spans="8:11" ht="12.75">
      <c r="H904" s="5">
        <f t="shared" si="69"/>
        <v>0</v>
      </c>
      <c r="I904" s="23">
        <f t="shared" si="65"/>
        <v>0</v>
      </c>
      <c r="K904" s="2">
        <v>515</v>
      </c>
    </row>
    <row r="905" spans="8:11" ht="12.75">
      <c r="H905" s="5">
        <f t="shared" si="69"/>
        <v>0</v>
      </c>
      <c r="I905" s="23">
        <f t="shared" si="65"/>
        <v>0</v>
      </c>
      <c r="K905" s="2">
        <v>515</v>
      </c>
    </row>
    <row r="906" spans="8:11" ht="12.75">
      <c r="H906" s="5">
        <f t="shared" si="69"/>
        <v>0</v>
      </c>
      <c r="I906" s="23">
        <f t="shared" si="65"/>
        <v>0</v>
      </c>
      <c r="K906" s="2">
        <v>515</v>
      </c>
    </row>
    <row r="907" spans="1:11" s="47" customFormat="1" ht="12.75">
      <c r="A907" s="12"/>
      <c r="B907" s="108">
        <f>+B912+B918+B926+B931+B935</f>
        <v>21350</v>
      </c>
      <c r="C907" s="49" t="s">
        <v>366</v>
      </c>
      <c r="D907" s="48" t="s">
        <v>375</v>
      </c>
      <c r="E907" s="49" t="s">
        <v>374</v>
      </c>
      <c r="F907" s="19"/>
      <c r="G907" s="19"/>
      <c r="H907" s="44">
        <f t="shared" si="69"/>
        <v>-21350</v>
      </c>
      <c r="I907" s="45">
        <f t="shared" si="65"/>
        <v>41.45631067961165</v>
      </c>
      <c r="K907" s="2">
        <v>515</v>
      </c>
    </row>
    <row r="908" spans="2:11" ht="12.75">
      <c r="B908" s="8"/>
      <c r="H908" s="5">
        <v>0</v>
      </c>
      <c r="I908" s="23">
        <f t="shared" si="65"/>
        <v>0</v>
      </c>
      <c r="K908" s="2">
        <v>515</v>
      </c>
    </row>
    <row r="909" spans="2:11" ht="12.75">
      <c r="B909" s="8"/>
      <c r="H909" s="5">
        <f>H908-B909</f>
        <v>0</v>
      </c>
      <c r="I909" s="23">
        <f t="shared" si="65"/>
        <v>0</v>
      </c>
      <c r="K909" s="2">
        <v>515</v>
      </c>
    </row>
    <row r="910" spans="2:11" ht="12.75">
      <c r="B910" s="8"/>
      <c r="H910" s="5">
        <f>H909-B910</f>
        <v>0</v>
      </c>
      <c r="I910" s="23">
        <f t="shared" si="65"/>
        <v>0</v>
      </c>
      <c r="K910" s="2">
        <v>515</v>
      </c>
    </row>
    <row r="911" spans="2:11" ht="12.75">
      <c r="B911" s="242">
        <v>2500</v>
      </c>
      <c r="C911" s="1" t="s">
        <v>0</v>
      </c>
      <c r="D911" s="1" t="s">
        <v>11</v>
      </c>
      <c r="E911" s="1" t="s">
        <v>61</v>
      </c>
      <c r="F911" s="52" t="s">
        <v>367</v>
      </c>
      <c r="G911" s="28" t="s">
        <v>293</v>
      </c>
      <c r="H911" s="5">
        <f>H910-B911</f>
        <v>-2500</v>
      </c>
      <c r="I911" s="23">
        <f t="shared" si="65"/>
        <v>4.854368932038835</v>
      </c>
      <c r="K911" s="2">
        <v>515</v>
      </c>
    </row>
    <row r="912" spans="1:11" s="47" customFormat="1" ht="12.75">
      <c r="A912" s="12"/>
      <c r="B912" s="263">
        <v>2500</v>
      </c>
      <c r="C912" s="12" t="s">
        <v>0</v>
      </c>
      <c r="D912" s="12"/>
      <c r="E912" s="12"/>
      <c r="F912" s="19"/>
      <c r="G912" s="19"/>
      <c r="H912" s="44">
        <v>0</v>
      </c>
      <c r="I912" s="45">
        <f t="shared" si="65"/>
        <v>4.854368932038835</v>
      </c>
      <c r="K912" s="2">
        <v>515</v>
      </c>
    </row>
    <row r="913" spans="2:11" ht="12.75">
      <c r="B913" s="8"/>
      <c r="H913" s="5">
        <f>H912-B913</f>
        <v>0</v>
      </c>
      <c r="I913" s="23">
        <f aca="true" t="shared" si="70" ref="I913:I938">+B913/K913</f>
        <v>0</v>
      </c>
      <c r="K913" s="2">
        <v>515</v>
      </c>
    </row>
    <row r="914" spans="2:11" ht="12.75">
      <c r="B914" s="8"/>
      <c r="H914" s="5">
        <f>H913-B914</f>
        <v>0</v>
      </c>
      <c r="I914" s="23">
        <f t="shared" si="70"/>
        <v>0</v>
      </c>
      <c r="K914" s="2">
        <v>515</v>
      </c>
    </row>
    <row r="915" spans="2:11" ht="12.75">
      <c r="B915" s="157">
        <v>1500</v>
      </c>
      <c r="C915" s="1" t="s">
        <v>368</v>
      </c>
      <c r="D915" s="1" t="s">
        <v>11</v>
      </c>
      <c r="E915" s="1" t="s">
        <v>73</v>
      </c>
      <c r="F915" s="28" t="s">
        <v>369</v>
      </c>
      <c r="G915" s="28" t="s">
        <v>293</v>
      </c>
      <c r="H915" s="5">
        <f>H914-B915</f>
        <v>-1500</v>
      </c>
      <c r="I915" s="23">
        <f t="shared" si="70"/>
        <v>2.912621359223301</v>
      </c>
      <c r="K915" s="2">
        <v>515</v>
      </c>
    </row>
    <row r="916" spans="2:11" ht="12.75">
      <c r="B916" s="157">
        <v>1500</v>
      </c>
      <c r="C916" s="1" t="s">
        <v>370</v>
      </c>
      <c r="D916" s="1" t="s">
        <v>11</v>
      </c>
      <c r="E916" s="1" t="s">
        <v>73</v>
      </c>
      <c r="F916" s="28" t="s">
        <v>369</v>
      </c>
      <c r="G916" s="28" t="s">
        <v>293</v>
      </c>
      <c r="H916" s="5">
        <f>H915-B916</f>
        <v>-3000</v>
      </c>
      <c r="I916" s="23">
        <f t="shared" si="70"/>
        <v>2.912621359223301</v>
      </c>
      <c r="K916" s="2">
        <v>515</v>
      </c>
    </row>
    <row r="917" spans="2:11" ht="12.75">
      <c r="B917" s="157">
        <v>3000</v>
      </c>
      <c r="C917" s="1" t="s">
        <v>371</v>
      </c>
      <c r="D917" s="1" t="s">
        <v>11</v>
      </c>
      <c r="E917" s="1" t="s">
        <v>73</v>
      </c>
      <c r="F917" s="28" t="s">
        <v>372</v>
      </c>
      <c r="G917" s="28" t="s">
        <v>337</v>
      </c>
      <c r="H917" s="5">
        <f>H916-B917</f>
        <v>-6000</v>
      </c>
      <c r="I917" s="23">
        <f t="shared" si="70"/>
        <v>5.825242718446602</v>
      </c>
      <c r="K917" s="2">
        <v>515</v>
      </c>
    </row>
    <row r="918" spans="1:11" s="47" customFormat="1" ht="12.75">
      <c r="A918" s="12"/>
      <c r="B918" s="108">
        <f>SUM(B915:B917)</f>
        <v>6000</v>
      </c>
      <c r="C918" s="12" t="s">
        <v>364</v>
      </c>
      <c r="D918" s="12"/>
      <c r="E918" s="12"/>
      <c r="F918" s="19"/>
      <c r="G918" s="19"/>
      <c r="H918" s="44">
        <v>0</v>
      </c>
      <c r="I918" s="45">
        <f t="shared" si="70"/>
        <v>11.650485436893204</v>
      </c>
      <c r="K918" s="2">
        <v>515</v>
      </c>
    </row>
    <row r="919" spans="2:11" ht="12.75">
      <c r="B919" s="8"/>
      <c r="H919" s="5">
        <f aca="true" t="shared" si="71" ref="H919:H925">H918-B919</f>
        <v>0</v>
      </c>
      <c r="I919" s="23">
        <f t="shared" si="70"/>
        <v>0</v>
      </c>
      <c r="K919" s="2">
        <v>515</v>
      </c>
    </row>
    <row r="920" spans="2:11" ht="12.75">
      <c r="B920" s="8"/>
      <c r="H920" s="5">
        <f t="shared" si="71"/>
        <v>0</v>
      </c>
      <c r="I920" s="23">
        <f t="shared" si="70"/>
        <v>0</v>
      </c>
      <c r="K920" s="2">
        <v>515</v>
      </c>
    </row>
    <row r="921" spans="2:11" ht="12.75">
      <c r="B921" s="157">
        <v>550</v>
      </c>
      <c r="C921" s="1" t="s">
        <v>23</v>
      </c>
      <c r="D921" s="1" t="s">
        <v>11</v>
      </c>
      <c r="E921" s="1" t="s">
        <v>24</v>
      </c>
      <c r="F921" s="28" t="s">
        <v>369</v>
      </c>
      <c r="G921" s="28" t="s">
        <v>293</v>
      </c>
      <c r="H921" s="5">
        <f t="shared" si="71"/>
        <v>-550</v>
      </c>
      <c r="I921" s="23">
        <f t="shared" si="70"/>
        <v>1.0679611650485437</v>
      </c>
      <c r="K921" s="2">
        <v>515</v>
      </c>
    </row>
    <row r="922" spans="2:11" ht="12.75">
      <c r="B922" s="157">
        <v>3000</v>
      </c>
      <c r="C922" s="1" t="s">
        <v>23</v>
      </c>
      <c r="D922" s="1" t="s">
        <v>11</v>
      </c>
      <c r="E922" s="1" t="s">
        <v>24</v>
      </c>
      <c r="F922" s="28" t="s">
        <v>369</v>
      </c>
      <c r="G922" s="28" t="s">
        <v>293</v>
      </c>
      <c r="H922" s="5">
        <f t="shared" si="71"/>
        <v>-3550</v>
      </c>
      <c r="I922" s="23">
        <f t="shared" si="70"/>
        <v>5.825242718446602</v>
      </c>
      <c r="K922" s="2">
        <v>515</v>
      </c>
    </row>
    <row r="923" spans="2:11" ht="12.75">
      <c r="B923" s="157">
        <v>2000</v>
      </c>
      <c r="C923" s="1" t="s">
        <v>23</v>
      </c>
      <c r="D923" s="1" t="s">
        <v>11</v>
      </c>
      <c r="E923" s="1" t="s">
        <v>24</v>
      </c>
      <c r="F923" s="28" t="s">
        <v>369</v>
      </c>
      <c r="G923" s="28" t="s">
        <v>329</v>
      </c>
      <c r="H923" s="5">
        <f t="shared" si="71"/>
        <v>-5550</v>
      </c>
      <c r="I923" s="23">
        <f t="shared" si="70"/>
        <v>3.883495145631068</v>
      </c>
      <c r="K923" s="2">
        <v>515</v>
      </c>
    </row>
    <row r="924" spans="2:11" ht="12.75">
      <c r="B924" s="157">
        <v>700</v>
      </c>
      <c r="C924" s="1" t="s">
        <v>23</v>
      </c>
      <c r="D924" s="1" t="s">
        <v>11</v>
      </c>
      <c r="E924" s="1" t="s">
        <v>24</v>
      </c>
      <c r="F924" s="28" t="s">
        <v>369</v>
      </c>
      <c r="G924" s="28" t="s">
        <v>337</v>
      </c>
      <c r="H924" s="5">
        <f t="shared" si="71"/>
        <v>-6250</v>
      </c>
      <c r="I924" s="23">
        <f t="shared" si="70"/>
        <v>1.3592233009708738</v>
      </c>
      <c r="K924" s="2">
        <v>515</v>
      </c>
    </row>
    <row r="925" spans="2:11" ht="12.75">
      <c r="B925" s="157">
        <v>500</v>
      </c>
      <c r="C925" s="1" t="s">
        <v>23</v>
      </c>
      <c r="D925" s="1" t="s">
        <v>11</v>
      </c>
      <c r="E925" s="1" t="s">
        <v>24</v>
      </c>
      <c r="F925" s="28" t="s">
        <v>369</v>
      </c>
      <c r="G925" s="28" t="s">
        <v>373</v>
      </c>
      <c r="H925" s="5">
        <f t="shared" si="71"/>
        <v>-6750</v>
      </c>
      <c r="I925" s="23">
        <f t="shared" si="70"/>
        <v>0.970873786407767</v>
      </c>
      <c r="K925" s="2">
        <v>515</v>
      </c>
    </row>
    <row r="926" spans="1:11" s="47" customFormat="1" ht="12.75">
      <c r="A926" s="12"/>
      <c r="B926" s="108">
        <f>SUM(B921:B925)</f>
        <v>6750</v>
      </c>
      <c r="C926" s="12"/>
      <c r="D926" s="12"/>
      <c r="E926" s="12" t="s">
        <v>24</v>
      </c>
      <c r="F926" s="19"/>
      <c r="G926" s="19"/>
      <c r="H926" s="44">
        <v>0</v>
      </c>
      <c r="I926" s="45">
        <f t="shared" si="70"/>
        <v>13.106796116504855</v>
      </c>
      <c r="K926" s="2">
        <v>515</v>
      </c>
    </row>
    <row r="927" spans="2:11" ht="12.75">
      <c r="B927" s="8"/>
      <c r="H927" s="5">
        <f>H926-B927</f>
        <v>0</v>
      </c>
      <c r="I927" s="23">
        <f t="shared" si="70"/>
        <v>0</v>
      </c>
      <c r="K927" s="2">
        <v>515</v>
      </c>
    </row>
    <row r="928" spans="2:11" ht="12.75">
      <c r="B928" s="8"/>
      <c r="H928" s="5">
        <f>H927-B928</f>
        <v>0</v>
      </c>
      <c r="I928" s="23">
        <f t="shared" si="70"/>
        <v>0</v>
      </c>
      <c r="K928" s="2">
        <v>515</v>
      </c>
    </row>
    <row r="929" spans="2:11" ht="12.75">
      <c r="B929" s="157">
        <v>2000</v>
      </c>
      <c r="C929" s="1" t="s">
        <v>28</v>
      </c>
      <c r="D929" s="1" t="s">
        <v>11</v>
      </c>
      <c r="E929" s="1" t="s">
        <v>73</v>
      </c>
      <c r="F929" s="28" t="s">
        <v>369</v>
      </c>
      <c r="G929" s="28" t="s">
        <v>329</v>
      </c>
      <c r="H929" s="5">
        <f>H928-B929</f>
        <v>-2000</v>
      </c>
      <c r="I929" s="23">
        <f t="shared" si="70"/>
        <v>3.883495145631068</v>
      </c>
      <c r="K929" s="2">
        <v>515</v>
      </c>
    </row>
    <row r="930" spans="2:11" ht="12.75">
      <c r="B930" s="157">
        <v>2000</v>
      </c>
      <c r="C930" s="1" t="s">
        <v>28</v>
      </c>
      <c r="D930" s="1" t="s">
        <v>11</v>
      </c>
      <c r="E930" s="1" t="s">
        <v>73</v>
      </c>
      <c r="F930" s="28" t="s">
        <v>369</v>
      </c>
      <c r="G930" s="28" t="s">
        <v>337</v>
      </c>
      <c r="H930" s="5">
        <f>H929-B930</f>
        <v>-4000</v>
      </c>
      <c r="I930" s="23">
        <f t="shared" si="70"/>
        <v>3.883495145631068</v>
      </c>
      <c r="K930" s="2">
        <v>515</v>
      </c>
    </row>
    <row r="931" spans="1:11" s="47" customFormat="1" ht="12.75">
      <c r="A931" s="12"/>
      <c r="B931" s="108">
        <f>SUM(B929:B930)</f>
        <v>4000</v>
      </c>
      <c r="C931" s="12" t="s">
        <v>28</v>
      </c>
      <c r="D931" s="12"/>
      <c r="E931" s="12"/>
      <c r="F931" s="19"/>
      <c r="G931" s="19"/>
      <c r="H931" s="44">
        <v>0</v>
      </c>
      <c r="I931" s="45">
        <f t="shared" si="70"/>
        <v>7.766990291262136</v>
      </c>
      <c r="K931" s="2">
        <v>515</v>
      </c>
    </row>
    <row r="932" spans="2:11" ht="12.75">
      <c r="B932" s="8"/>
      <c r="H932" s="5">
        <f>H931-B932</f>
        <v>0</v>
      </c>
      <c r="I932" s="23">
        <f t="shared" si="70"/>
        <v>0</v>
      </c>
      <c r="K932" s="2">
        <v>515</v>
      </c>
    </row>
    <row r="933" spans="2:11" ht="12.75">
      <c r="B933" s="8"/>
      <c r="H933" s="5">
        <f>H932-B933</f>
        <v>0</v>
      </c>
      <c r="I933" s="23">
        <f t="shared" si="70"/>
        <v>0</v>
      </c>
      <c r="K933" s="2">
        <v>515</v>
      </c>
    </row>
    <row r="934" spans="2:11" ht="12.75">
      <c r="B934" s="157">
        <v>2100</v>
      </c>
      <c r="C934" s="1" t="s">
        <v>29</v>
      </c>
      <c r="D934" s="1" t="s">
        <v>11</v>
      </c>
      <c r="E934" s="1" t="s">
        <v>30</v>
      </c>
      <c r="F934" s="28" t="s">
        <v>369</v>
      </c>
      <c r="G934" s="28" t="s">
        <v>329</v>
      </c>
      <c r="H934" s="5">
        <f>H933-B934</f>
        <v>-2100</v>
      </c>
      <c r="I934" s="23">
        <f t="shared" si="70"/>
        <v>4.077669902912621</v>
      </c>
      <c r="K934" s="2">
        <v>515</v>
      </c>
    </row>
    <row r="935" spans="1:11" s="47" customFormat="1" ht="12.75">
      <c r="A935" s="12"/>
      <c r="B935" s="108">
        <v>2100</v>
      </c>
      <c r="C935" s="12"/>
      <c r="D935" s="12"/>
      <c r="E935" s="12" t="s">
        <v>30</v>
      </c>
      <c r="F935" s="19"/>
      <c r="G935" s="19"/>
      <c r="H935" s="44">
        <v>0</v>
      </c>
      <c r="I935" s="45">
        <f t="shared" si="70"/>
        <v>4.077669902912621</v>
      </c>
      <c r="K935" s="2">
        <v>515</v>
      </c>
    </row>
    <row r="936" spans="8:11" ht="12.75">
      <c r="H936" s="5">
        <f>H935-B936</f>
        <v>0</v>
      </c>
      <c r="I936" s="23">
        <f t="shared" si="70"/>
        <v>0</v>
      </c>
      <c r="K936" s="2">
        <v>515</v>
      </c>
    </row>
    <row r="937" spans="8:11" ht="12.75">
      <c r="H937" s="5">
        <f>H936-B937</f>
        <v>0</v>
      </c>
      <c r="I937" s="23">
        <f t="shared" si="70"/>
        <v>0</v>
      </c>
      <c r="K937" s="2">
        <v>515</v>
      </c>
    </row>
    <row r="938" spans="1:11" s="47" customFormat="1" ht="12.75">
      <c r="A938" s="12"/>
      <c r="B938" s="258">
        <f>+B940+B941+B942</f>
        <v>400000</v>
      </c>
      <c r="C938" s="60" t="s">
        <v>455</v>
      </c>
      <c r="D938" s="60" t="s">
        <v>11</v>
      </c>
      <c r="E938" s="60"/>
      <c r="F938" s="61"/>
      <c r="G938" s="61"/>
      <c r="H938" s="44">
        <f>H937-B938</f>
        <v>-400000</v>
      </c>
      <c r="I938" s="45">
        <f t="shared" si="70"/>
        <v>776.6990291262136</v>
      </c>
      <c r="K938" s="2">
        <v>515</v>
      </c>
    </row>
    <row r="939" spans="1:11" s="16" customFormat="1" ht="12.75">
      <c r="A939" s="13"/>
      <c r="B939" s="259"/>
      <c r="C939" s="62"/>
      <c r="D939" s="62"/>
      <c r="E939" s="62"/>
      <c r="F939" s="71"/>
      <c r="G939" s="71"/>
      <c r="H939" s="30">
        <v>0</v>
      </c>
      <c r="I939" s="39"/>
      <c r="K939" s="2">
        <v>515</v>
      </c>
    </row>
    <row r="940" spans="2:11" ht="12.75">
      <c r="B940" s="157">
        <v>60000</v>
      </c>
      <c r="C940" s="34" t="s">
        <v>84</v>
      </c>
      <c r="D940" s="34" t="s">
        <v>11</v>
      </c>
      <c r="E940" s="62"/>
      <c r="F940" s="28" t="s">
        <v>456</v>
      </c>
      <c r="G940" s="32" t="s">
        <v>106</v>
      </c>
      <c r="H940" s="30">
        <f>H939-B940</f>
        <v>-60000</v>
      </c>
      <c r="I940" s="23">
        <f aca="true" t="shared" si="72" ref="I940:I1003">+B940/K940</f>
        <v>116.50485436893204</v>
      </c>
      <c r="K940" s="2">
        <v>515</v>
      </c>
    </row>
    <row r="941" spans="2:11" ht="12.75">
      <c r="B941" s="8">
        <v>200000</v>
      </c>
      <c r="C941" s="1" t="s">
        <v>12</v>
      </c>
      <c r="D941" s="1" t="s">
        <v>11</v>
      </c>
      <c r="F941" s="28" t="s">
        <v>457</v>
      </c>
      <c r="G941" s="32" t="s">
        <v>106</v>
      </c>
      <c r="H941" s="5">
        <f>H940-B941</f>
        <v>-260000</v>
      </c>
      <c r="I941" s="23">
        <f t="shared" si="72"/>
        <v>388.3495145631068</v>
      </c>
      <c r="K941" s="2">
        <v>515</v>
      </c>
    </row>
    <row r="942" spans="2:11" ht="12.75">
      <c r="B942" s="8">
        <v>140000</v>
      </c>
      <c r="C942" s="13" t="s">
        <v>61</v>
      </c>
      <c r="D942" s="13" t="s">
        <v>11</v>
      </c>
      <c r="E942" s="13"/>
      <c r="F942" s="31" t="s">
        <v>458</v>
      </c>
      <c r="G942" s="32" t="s">
        <v>160</v>
      </c>
      <c r="H942" s="5">
        <f>H941-B942</f>
        <v>-400000</v>
      </c>
      <c r="I942" s="23">
        <f t="shared" si="72"/>
        <v>271.84466019417476</v>
      </c>
      <c r="K942" s="2">
        <v>515</v>
      </c>
    </row>
    <row r="943" spans="8:11" ht="12.75">
      <c r="H943" s="5">
        <v>0</v>
      </c>
      <c r="I943" s="23">
        <f t="shared" si="72"/>
        <v>0</v>
      </c>
      <c r="K943" s="2">
        <v>515</v>
      </c>
    </row>
    <row r="944" spans="8:11" ht="12.75">
      <c r="H944" s="5">
        <f aca="true" t="shared" si="73" ref="H944:H951">H943-B944</f>
        <v>0</v>
      </c>
      <c r="I944" s="23">
        <f t="shared" si="72"/>
        <v>0</v>
      </c>
      <c r="K944" s="2">
        <v>515</v>
      </c>
    </row>
    <row r="945" spans="8:11" ht="12.75">
      <c r="H945" s="5">
        <f t="shared" si="73"/>
        <v>0</v>
      </c>
      <c r="I945" s="23">
        <f t="shared" si="72"/>
        <v>0</v>
      </c>
      <c r="K945" s="2">
        <v>515</v>
      </c>
    </row>
    <row r="946" spans="8:11" ht="12.75">
      <c r="H946" s="5">
        <f t="shared" si="73"/>
        <v>0</v>
      </c>
      <c r="I946" s="23">
        <f t="shared" si="72"/>
        <v>0</v>
      </c>
      <c r="K946" s="2">
        <v>515</v>
      </c>
    </row>
    <row r="947" spans="8:11" ht="12.75">
      <c r="H947" s="5">
        <f t="shared" si="73"/>
        <v>0</v>
      </c>
      <c r="I947" s="23">
        <f t="shared" si="72"/>
        <v>0</v>
      </c>
      <c r="K947" s="2">
        <v>515</v>
      </c>
    </row>
    <row r="948" spans="8:11" ht="12.75">
      <c r="H948" s="5">
        <f t="shared" si="73"/>
        <v>0</v>
      </c>
      <c r="I948" s="23">
        <f t="shared" si="72"/>
        <v>0</v>
      </c>
      <c r="K948" s="2">
        <v>515</v>
      </c>
    </row>
    <row r="949" spans="8:11" ht="12.75">
      <c r="H949" s="5">
        <f t="shared" si="73"/>
        <v>0</v>
      </c>
      <c r="I949" s="23">
        <f t="shared" si="72"/>
        <v>0</v>
      </c>
      <c r="K949" s="2">
        <v>515</v>
      </c>
    </row>
    <row r="950" spans="8:11" ht="12.75">
      <c r="H950" s="5">
        <f t="shared" si="73"/>
        <v>0</v>
      </c>
      <c r="I950" s="23">
        <f t="shared" si="72"/>
        <v>0</v>
      </c>
      <c r="K950" s="2">
        <v>515</v>
      </c>
    </row>
    <row r="951" spans="1:11" s="70" customFormat="1" ht="13.5" thickBot="1">
      <c r="A951" s="66"/>
      <c r="B951" s="63">
        <f>+B955+B997+B1059+B1111+B1134</f>
        <v>1523000</v>
      </c>
      <c r="C951" s="64"/>
      <c r="D951" s="65" t="s">
        <v>390</v>
      </c>
      <c r="E951" s="64"/>
      <c r="F951" s="64"/>
      <c r="G951" s="67"/>
      <c r="H951" s="68">
        <f t="shared" si="73"/>
        <v>-1523000</v>
      </c>
      <c r="I951" s="69">
        <f t="shared" si="72"/>
        <v>2957.2815533980583</v>
      </c>
      <c r="K951" s="2">
        <v>515</v>
      </c>
    </row>
    <row r="952" spans="8:11" ht="12.75">
      <c r="H952" s="5">
        <v>0</v>
      </c>
      <c r="I952" s="23">
        <f t="shared" si="72"/>
        <v>0</v>
      </c>
      <c r="K952" s="2">
        <v>515</v>
      </c>
    </row>
    <row r="953" spans="8:11" ht="12.75">
      <c r="H953" s="5">
        <f>H952-B953</f>
        <v>0</v>
      </c>
      <c r="I953" s="23">
        <f t="shared" si="72"/>
        <v>0</v>
      </c>
      <c r="K953" s="2">
        <v>515</v>
      </c>
    </row>
    <row r="954" spans="8:11" ht="12.75">
      <c r="H954" s="5">
        <f>H953-B954</f>
        <v>0</v>
      </c>
      <c r="I954" s="23">
        <f t="shared" si="72"/>
        <v>0</v>
      </c>
      <c r="K954" s="2">
        <v>515</v>
      </c>
    </row>
    <row r="955" spans="1:11" s="47" customFormat="1" ht="12.75">
      <c r="A955" s="12"/>
      <c r="B955" s="44">
        <f>+B972+B979+B983+B989</f>
        <v>213800</v>
      </c>
      <c r="C955" s="49" t="s">
        <v>60</v>
      </c>
      <c r="D955" s="48" t="s">
        <v>399</v>
      </c>
      <c r="E955" s="49" t="s">
        <v>82</v>
      </c>
      <c r="F955" s="19"/>
      <c r="G955" s="19"/>
      <c r="H955" s="44">
        <f>H954-B955</f>
        <v>-213800</v>
      </c>
      <c r="I955" s="45">
        <f t="shared" si="72"/>
        <v>415.1456310679612</v>
      </c>
      <c r="K955" s="2">
        <v>515</v>
      </c>
    </row>
    <row r="956" spans="8:11" ht="12.75">
      <c r="H956" s="5">
        <v>0</v>
      </c>
      <c r="I956" s="23">
        <f t="shared" si="72"/>
        <v>0</v>
      </c>
      <c r="K956" s="2">
        <v>515</v>
      </c>
    </row>
    <row r="957" spans="8:11" ht="12.75">
      <c r="H957" s="5">
        <f aca="true" t="shared" si="74" ref="H957:H971">H956-B957</f>
        <v>0</v>
      </c>
      <c r="I957" s="23">
        <f t="shared" si="72"/>
        <v>0</v>
      </c>
      <c r="K957" s="2">
        <v>515</v>
      </c>
    </row>
    <row r="958" spans="2:11" ht="12.75">
      <c r="B958" s="85">
        <v>2000</v>
      </c>
      <c r="C958" s="34" t="s">
        <v>0</v>
      </c>
      <c r="D958" s="1" t="s">
        <v>377</v>
      </c>
      <c r="E958" s="1" t="s">
        <v>175</v>
      </c>
      <c r="F958" s="41" t="s">
        <v>378</v>
      </c>
      <c r="G958" s="28" t="s">
        <v>19</v>
      </c>
      <c r="H958" s="5">
        <f t="shared" si="74"/>
        <v>-2000</v>
      </c>
      <c r="I958" s="23">
        <f t="shared" si="72"/>
        <v>3.883495145631068</v>
      </c>
      <c r="K958" s="2">
        <v>515</v>
      </c>
    </row>
    <row r="959" spans="2:11" ht="12.75">
      <c r="B959" s="85">
        <v>2000</v>
      </c>
      <c r="C959" s="34" t="s">
        <v>0</v>
      </c>
      <c r="D959" s="1" t="s">
        <v>377</v>
      </c>
      <c r="E959" s="1" t="s">
        <v>64</v>
      </c>
      <c r="F959" s="41" t="s">
        <v>379</v>
      </c>
      <c r="G959" s="28" t="s">
        <v>19</v>
      </c>
      <c r="H959" s="5">
        <f t="shared" si="74"/>
        <v>-4000</v>
      </c>
      <c r="I959" s="23">
        <f t="shared" si="72"/>
        <v>3.883495145631068</v>
      </c>
      <c r="K959" s="2">
        <v>515</v>
      </c>
    </row>
    <row r="960" spans="2:11" ht="12.75">
      <c r="B960" s="85">
        <v>2000</v>
      </c>
      <c r="C960" s="34" t="s">
        <v>0</v>
      </c>
      <c r="D960" s="1" t="s">
        <v>377</v>
      </c>
      <c r="E960" s="1" t="s">
        <v>64</v>
      </c>
      <c r="F960" s="41" t="s">
        <v>380</v>
      </c>
      <c r="G960" s="28" t="s">
        <v>38</v>
      </c>
      <c r="H960" s="5">
        <f t="shared" si="74"/>
        <v>-6000</v>
      </c>
      <c r="I960" s="23">
        <f t="shared" si="72"/>
        <v>3.883495145631068</v>
      </c>
      <c r="K960" s="2">
        <v>515</v>
      </c>
    </row>
    <row r="961" spans="2:11" ht="12.75">
      <c r="B961" s="85">
        <v>5000</v>
      </c>
      <c r="C961" s="34" t="s">
        <v>0</v>
      </c>
      <c r="D961" s="1" t="s">
        <v>377</v>
      </c>
      <c r="E961" s="1" t="s">
        <v>64</v>
      </c>
      <c r="F961" s="41" t="s">
        <v>381</v>
      </c>
      <c r="G961" s="28" t="s">
        <v>42</v>
      </c>
      <c r="H961" s="5">
        <f t="shared" si="74"/>
        <v>-11000</v>
      </c>
      <c r="I961" s="23">
        <f t="shared" si="72"/>
        <v>9.70873786407767</v>
      </c>
      <c r="K961" s="2">
        <v>515</v>
      </c>
    </row>
    <row r="962" spans="2:11" ht="12.75">
      <c r="B962" s="85">
        <v>7000</v>
      </c>
      <c r="C962" s="34" t="s">
        <v>0</v>
      </c>
      <c r="D962" s="1" t="s">
        <v>377</v>
      </c>
      <c r="E962" s="1" t="s">
        <v>64</v>
      </c>
      <c r="F962" s="41" t="s">
        <v>382</v>
      </c>
      <c r="G962" s="28" t="s">
        <v>40</v>
      </c>
      <c r="H962" s="5">
        <f t="shared" si="74"/>
        <v>-18000</v>
      </c>
      <c r="I962" s="23">
        <f t="shared" si="72"/>
        <v>13.592233009708737</v>
      </c>
      <c r="K962" s="2">
        <v>515</v>
      </c>
    </row>
    <row r="963" spans="2:11" ht="12.75">
      <c r="B963" s="85">
        <v>2000</v>
      </c>
      <c r="C963" s="34" t="s">
        <v>0</v>
      </c>
      <c r="D963" s="1" t="s">
        <v>377</v>
      </c>
      <c r="E963" s="1" t="s">
        <v>175</v>
      </c>
      <c r="F963" s="41" t="s">
        <v>383</v>
      </c>
      <c r="G963" s="28" t="s">
        <v>40</v>
      </c>
      <c r="H963" s="5">
        <f t="shared" si="74"/>
        <v>-20000</v>
      </c>
      <c r="I963" s="23">
        <f t="shared" si="72"/>
        <v>3.883495145631068</v>
      </c>
      <c r="K963" s="2">
        <v>515</v>
      </c>
    </row>
    <row r="964" spans="2:11" ht="12.75">
      <c r="B964" s="85">
        <v>2000</v>
      </c>
      <c r="C964" s="34" t="s">
        <v>0</v>
      </c>
      <c r="D964" s="1" t="s">
        <v>377</v>
      </c>
      <c r="E964" s="1" t="s">
        <v>64</v>
      </c>
      <c r="F964" s="41" t="s">
        <v>384</v>
      </c>
      <c r="G964" s="28" t="s">
        <v>87</v>
      </c>
      <c r="H964" s="5">
        <f t="shared" si="74"/>
        <v>-22000</v>
      </c>
      <c r="I964" s="23">
        <f t="shared" si="72"/>
        <v>3.883495145631068</v>
      </c>
      <c r="K964" s="2">
        <v>515</v>
      </c>
    </row>
    <row r="965" spans="2:11" ht="12.75">
      <c r="B965" s="85">
        <v>4000</v>
      </c>
      <c r="C965" s="34" t="s">
        <v>0</v>
      </c>
      <c r="D965" s="1" t="s">
        <v>377</v>
      </c>
      <c r="E965" s="1" t="s">
        <v>64</v>
      </c>
      <c r="F965" s="41" t="s">
        <v>385</v>
      </c>
      <c r="G965" s="28" t="s">
        <v>87</v>
      </c>
      <c r="H965" s="5">
        <f t="shared" si="74"/>
        <v>-26000</v>
      </c>
      <c r="I965" s="23">
        <f t="shared" si="72"/>
        <v>7.766990291262136</v>
      </c>
      <c r="K965" s="2">
        <v>515</v>
      </c>
    </row>
    <row r="966" spans="2:11" ht="12.75">
      <c r="B966" s="85">
        <v>5000</v>
      </c>
      <c r="C966" s="34" t="s">
        <v>0</v>
      </c>
      <c r="D966" s="1" t="s">
        <v>377</v>
      </c>
      <c r="E966" s="1" t="s">
        <v>64</v>
      </c>
      <c r="F966" s="41" t="s">
        <v>386</v>
      </c>
      <c r="G966" s="28" t="s">
        <v>98</v>
      </c>
      <c r="H966" s="5">
        <f t="shared" si="74"/>
        <v>-31000</v>
      </c>
      <c r="I966" s="23">
        <f t="shared" si="72"/>
        <v>9.70873786407767</v>
      </c>
      <c r="K966" s="2">
        <v>515</v>
      </c>
    </row>
    <row r="967" spans="2:11" ht="12.75">
      <c r="B967" s="85">
        <v>10000</v>
      </c>
      <c r="C967" s="34" t="s">
        <v>0</v>
      </c>
      <c r="D967" s="1" t="s">
        <v>377</v>
      </c>
      <c r="E967" s="1" t="s">
        <v>64</v>
      </c>
      <c r="F967" s="41" t="s">
        <v>387</v>
      </c>
      <c r="G967" s="28" t="s">
        <v>119</v>
      </c>
      <c r="H967" s="5">
        <f t="shared" si="74"/>
        <v>-41000</v>
      </c>
      <c r="I967" s="23">
        <f t="shared" si="72"/>
        <v>19.41747572815534</v>
      </c>
      <c r="K967" s="2">
        <v>515</v>
      </c>
    </row>
    <row r="968" spans="2:11" ht="12.75">
      <c r="B968" s="85">
        <v>5000</v>
      </c>
      <c r="C968" s="34" t="s">
        <v>0</v>
      </c>
      <c r="D968" s="1" t="s">
        <v>377</v>
      </c>
      <c r="E968" s="1" t="s">
        <v>64</v>
      </c>
      <c r="F968" s="52" t="s">
        <v>388</v>
      </c>
      <c r="G968" s="28" t="s">
        <v>160</v>
      </c>
      <c r="H968" s="5">
        <f t="shared" si="74"/>
        <v>-46000</v>
      </c>
      <c r="I968" s="23">
        <f t="shared" si="72"/>
        <v>9.70873786407767</v>
      </c>
      <c r="K968" s="2">
        <v>515</v>
      </c>
    </row>
    <row r="969" spans="2:11" ht="12.75">
      <c r="B969" s="85">
        <v>7000</v>
      </c>
      <c r="C969" s="34" t="s">
        <v>0</v>
      </c>
      <c r="D969" s="1" t="s">
        <v>377</v>
      </c>
      <c r="E969" s="1" t="s">
        <v>64</v>
      </c>
      <c r="F969" s="52" t="s">
        <v>389</v>
      </c>
      <c r="G969" s="28" t="s">
        <v>162</v>
      </c>
      <c r="H969" s="5">
        <f t="shared" si="74"/>
        <v>-53000</v>
      </c>
      <c r="I969" s="23">
        <f t="shared" si="72"/>
        <v>13.592233009708737</v>
      </c>
      <c r="K969" s="2">
        <v>515</v>
      </c>
    </row>
    <row r="970" spans="2:11" ht="12.75">
      <c r="B970" s="85">
        <v>5000</v>
      </c>
      <c r="C970" s="1" t="s">
        <v>0</v>
      </c>
      <c r="D970" s="13" t="s">
        <v>377</v>
      </c>
      <c r="E970" s="1" t="s">
        <v>151</v>
      </c>
      <c r="F970" s="28" t="s">
        <v>452</v>
      </c>
      <c r="G970" s="31" t="s">
        <v>42</v>
      </c>
      <c r="H970" s="5">
        <f t="shared" si="74"/>
        <v>-58000</v>
      </c>
      <c r="I970" s="23">
        <f t="shared" si="72"/>
        <v>9.70873786407767</v>
      </c>
      <c r="K970" s="2">
        <v>515</v>
      </c>
    </row>
    <row r="971" spans="2:11" ht="12.75">
      <c r="B971" s="85">
        <v>3000</v>
      </c>
      <c r="C971" s="1" t="s">
        <v>0</v>
      </c>
      <c r="D971" s="13" t="s">
        <v>377</v>
      </c>
      <c r="E971" s="13" t="s">
        <v>151</v>
      </c>
      <c r="F971" s="28" t="s">
        <v>453</v>
      </c>
      <c r="G971" s="31" t="s">
        <v>42</v>
      </c>
      <c r="H971" s="5">
        <f t="shared" si="74"/>
        <v>-61000</v>
      </c>
      <c r="I971" s="23">
        <f t="shared" si="72"/>
        <v>5.825242718446602</v>
      </c>
      <c r="K971" s="2">
        <v>515</v>
      </c>
    </row>
    <row r="972" spans="1:11" s="47" customFormat="1" ht="12.75">
      <c r="A972" s="12"/>
      <c r="B972" s="212">
        <f>SUM(B958:B971)</f>
        <v>61000</v>
      </c>
      <c r="C972" s="12" t="s">
        <v>0</v>
      </c>
      <c r="D972" s="12"/>
      <c r="E972" s="12"/>
      <c r="F972" s="19"/>
      <c r="G972" s="19"/>
      <c r="H972" s="44">
        <v>0</v>
      </c>
      <c r="I972" s="45">
        <f t="shared" si="72"/>
        <v>118.44660194174757</v>
      </c>
      <c r="K972" s="2">
        <v>515</v>
      </c>
    </row>
    <row r="973" spans="8:11" ht="12.75">
      <c r="H973" s="5">
        <f aca="true" t="shared" si="75" ref="H973:H978">H972-B973</f>
        <v>0</v>
      </c>
      <c r="I973" s="23">
        <f t="shared" si="72"/>
        <v>0</v>
      </c>
      <c r="K973" s="2">
        <v>515</v>
      </c>
    </row>
    <row r="974" spans="8:11" ht="12.75">
      <c r="H974" s="5">
        <f t="shared" si="75"/>
        <v>0</v>
      </c>
      <c r="I974" s="23">
        <f t="shared" si="72"/>
        <v>0</v>
      </c>
      <c r="K974" s="2">
        <v>515</v>
      </c>
    </row>
    <row r="975" spans="2:11" ht="12.75">
      <c r="B975" s="152">
        <v>25000</v>
      </c>
      <c r="C975" s="13" t="s">
        <v>23</v>
      </c>
      <c r="D975" s="13" t="s">
        <v>390</v>
      </c>
      <c r="E975" s="35" t="s">
        <v>24</v>
      </c>
      <c r="F975" s="28" t="s">
        <v>391</v>
      </c>
      <c r="G975" s="36" t="s">
        <v>42</v>
      </c>
      <c r="H975" s="5">
        <f t="shared" si="75"/>
        <v>-25000</v>
      </c>
      <c r="I975" s="23">
        <f t="shared" si="72"/>
        <v>48.54368932038835</v>
      </c>
      <c r="K975" s="2">
        <v>515</v>
      </c>
    </row>
    <row r="976" spans="2:11" ht="12.75">
      <c r="B976" s="249">
        <v>20000</v>
      </c>
      <c r="C976" s="38" t="s">
        <v>23</v>
      </c>
      <c r="D976" s="38" t="s">
        <v>390</v>
      </c>
      <c r="E976" s="38" t="s">
        <v>24</v>
      </c>
      <c r="F976" s="28" t="s">
        <v>392</v>
      </c>
      <c r="G976" s="28" t="s">
        <v>115</v>
      </c>
      <c r="H976" s="5">
        <f t="shared" si="75"/>
        <v>-45000</v>
      </c>
      <c r="I976" s="23">
        <f t="shared" si="72"/>
        <v>38.83495145631068</v>
      </c>
      <c r="K976" s="2">
        <v>515</v>
      </c>
    </row>
    <row r="977" spans="2:11" ht="12.75">
      <c r="B977" s="249">
        <v>15000</v>
      </c>
      <c r="C977" s="1" t="s">
        <v>23</v>
      </c>
      <c r="D977" s="1" t="s">
        <v>390</v>
      </c>
      <c r="E977" s="1" t="s">
        <v>24</v>
      </c>
      <c r="F977" s="28" t="s">
        <v>393</v>
      </c>
      <c r="G977" s="28" t="s">
        <v>160</v>
      </c>
      <c r="H977" s="5">
        <f t="shared" si="75"/>
        <v>-60000</v>
      </c>
      <c r="I977" s="23">
        <f t="shared" si="72"/>
        <v>29.12621359223301</v>
      </c>
      <c r="K977" s="2">
        <v>515</v>
      </c>
    </row>
    <row r="978" spans="2:11" ht="12.75">
      <c r="B978" s="152">
        <v>800</v>
      </c>
      <c r="C978" s="13" t="s">
        <v>23</v>
      </c>
      <c r="D978" s="13" t="s">
        <v>390</v>
      </c>
      <c r="E978" s="35" t="s">
        <v>24</v>
      </c>
      <c r="F978" s="28" t="s">
        <v>394</v>
      </c>
      <c r="G978" s="31" t="s">
        <v>42</v>
      </c>
      <c r="H978" s="5">
        <f t="shared" si="75"/>
        <v>-60800</v>
      </c>
      <c r="I978" s="23">
        <f t="shared" si="72"/>
        <v>1.5533980582524272</v>
      </c>
      <c r="K978" s="2">
        <v>515</v>
      </c>
    </row>
    <row r="979" spans="1:11" s="47" customFormat="1" ht="12.75">
      <c r="A979" s="12"/>
      <c r="B979" s="224">
        <f>SUM(B975:B978)</f>
        <v>60800</v>
      </c>
      <c r="C979" s="12"/>
      <c r="D979" s="12"/>
      <c r="E979" s="12" t="s">
        <v>24</v>
      </c>
      <c r="F979" s="19"/>
      <c r="G979" s="19"/>
      <c r="H979" s="44">
        <v>0</v>
      </c>
      <c r="I979" s="45">
        <f t="shared" si="72"/>
        <v>118.05825242718447</v>
      </c>
      <c r="K979" s="2">
        <v>515</v>
      </c>
    </row>
    <row r="980" spans="8:11" ht="12.75">
      <c r="H980" s="5">
        <f>H979-B980</f>
        <v>0</v>
      </c>
      <c r="I980" s="23">
        <f t="shared" si="72"/>
        <v>0</v>
      </c>
      <c r="K980" s="2">
        <v>515</v>
      </c>
    </row>
    <row r="981" spans="8:11" ht="12.75">
      <c r="H981" s="5">
        <f>H980-B981</f>
        <v>0</v>
      </c>
      <c r="I981" s="23">
        <f t="shared" si="72"/>
        <v>0</v>
      </c>
      <c r="K981" s="2">
        <v>515</v>
      </c>
    </row>
    <row r="982" spans="2:11" ht="12.75">
      <c r="B982" s="265">
        <v>2000</v>
      </c>
      <c r="C982" s="13" t="s">
        <v>28</v>
      </c>
      <c r="D982" s="13" t="s">
        <v>390</v>
      </c>
      <c r="E982" s="13" t="s">
        <v>73</v>
      </c>
      <c r="F982" s="28" t="s">
        <v>394</v>
      </c>
      <c r="G982" s="31" t="s">
        <v>42</v>
      </c>
      <c r="H982" s="5">
        <f>H981-B982</f>
        <v>-2000</v>
      </c>
      <c r="I982" s="23">
        <f t="shared" si="72"/>
        <v>3.883495145631068</v>
      </c>
      <c r="K982" s="2">
        <v>515</v>
      </c>
    </row>
    <row r="983" spans="1:11" s="47" customFormat="1" ht="12.75">
      <c r="A983" s="12"/>
      <c r="B983" s="212">
        <v>2000</v>
      </c>
      <c r="C983" s="12" t="s">
        <v>28</v>
      </c>
      <c r="D983" s="12"/>
      <c r="E983" s="12"/>
      <c r="F983" s="19"/>
      <c r="G983" s="19"/>
      <c r="H983" s="44">
        <v>0</v>
      </c>
      <c r="I983" s="45">
        <f t="shared" si="72"/>
        <v>3.883495145631068</v>
      </c>
      <c r="K983" s="2">
        <v>515</v>
      </c>
    </row>
    <row r="984" spans="2:11" ht="12.75">
      <c r="B984" s="85"/>
      <c r="H984" s="5">
        <f>H983-B984</f>
        <v>0</v>
      </c>
      <c r="I984" s="23">
        <f t="shared" si="72"/>
        <v>0</v>
      </c>
      <c r="K984" s="2">
        <v>515</v>
      </c>
    </row>
    <row r="985" spans="2:11" ht="12.75">
      <c r="B985" s="265">
        <v>12500</v>
      </c>
      <c r="C985" s="13" t="s">
        <v>353</v>
      </c>
      <c r="D985" s="13" t="s">
        <v>390</v>
      </c>
      <c r="E985" s="1" t="s">
        <v>395</v>
      </c>
      <c r="F985" s="28" t="s">
        <v>396</v>
      </c>
      <c r="G985" s="28" t="s">
        <v>42</v>
      </c>
      <c r="H985" s="5">
        <f>H984-B985</f>
        <v>-12500</v>
      </c>
      <c r="I985" s="23">
        <f t="shared" si="72"/>
        <v>24.271844660194176</v>
      </c>
      <c r="K985" s="2">
        <v>515</v>
      </c>
    </row>
    <row r="986" spans="2:11" ht="12.75">
      <c r="B986" s="265">
        <v>37500</v>
      </c>
      <c r="C986" s="1" t="s">
        <v>397</v>
      </c>
      <c r="D986" s="13" t="s">
        <v>390</v>
      </c>
      <c r="E986" s="1" t="s">
        <v>395</v>
      </c>
      <c r="F986" s="28" t="s">
        <v>392</v>
      </c>
      <c r="G986" s="28" t="s">
        <v>42</v>
      </c>
      <c r="H986" s="5">
        <f>H985-B986</f>
        <v>-50000</v>
      </c>
      <c r="I986" s="23">
        <f t="shared" si="72"/>
        <v>72.81553398058253</v>
      </c>
      <c r="K986" s="2">
        <v>515</v>
      </c>
    </row>
    <row r="987" spans="2:11" ht="12.75">
      <c r="B987" s="85">
        <v>10000</v>
      </c>
      <c r="C987" s="1" t="s">
        <v>968</v>
      </c>
      <c r="D987" s="1" t="s">
        <v>390</v>
      </c>
      <c r="E987" s="1" t="s">
        <v>395</v>
      </c>
      <c r="F987" s="36" t="s">
        <v>394</v>
      </c>
      <c r="G987" s="28" t="s">
        <v>42</v>
      </c>
      <c r="H987" s="5">
        <f>H986-B987</f>
        <v>-60000</v>
      </c>
      <c r="I987" s="23">
        <f t="shared" si="72"/>
        <v>19.41747572815534</v>
      </c>
      <c r="K987" s="2">
        <v>515</v>
      </c>
    </row>
    <row r="988" spans="2:11" ht="12.75">
      <c r="B988" s="85">
        <v>30000</v>
      </c>
      <c r="C988" s="1" t="s">
        <v>397</v>
      </c>
      <c r="D988" s="1" t="s">
        <v>390</v>
      </c>
      <c r="E988" s="1" t="s">
        <v>395</v>
      </c>
      <c r="F988" s="28" t="s">
        <v>398</v>
      </c>
      <c r="G988" s="28" t="s">
        <v>115</v>
      </c>
      <c r="H988" s="5">
        <f>H987-B988</f>
        <v>-90000</v>
      </c>
      <c r="I988" s="23">
        <f t="shared" si="72"/>
        <v>58.25242718446602</v>
      </c>
      <c r="K988" s="2">
        <v>515</v>
      </c>
    </row>
    <row r="989" spans="1:11" s="47" customFormat="1" ht="12.75">
      <c r="A989" s="12"/>
      <c r="B989" s="212">
        <f>SUM(B985:B988)</f>
        <v>90000</v>
      </c>
      <c r="C989" s="12"/>
      <c r="D989" s="12"/>
      <c r="E989" s="12" t="s">
        <v>395</v>
      </c>
      <c r="F989" s="19"/>
      <c r="G989" s="19"/>
      <c r="H989" s="44">
        <v>0</v>
      </c>
      <c r="I989" s="45">
        <f t="shared" si="72"/>
        <v>174.75728155339806</v>
      </c>
      <c r="K989" s="2">
        <v>515</v>
      </c>
    </row>
    <row r="990" spans="8:11" ht="12.75">
      <c r="H990" s="5">
        <f aca="true" t="shared" si="76" ref="H990:H997">H989-B990</f>
        <v>0</v>
      </c>
      <c r="I990" s="23">
        <f t="shared" si="72"/>
        <v>0</v>
      </c>
      <c r="K990" s="2">
        <v>515</v>
      </c>
    </row>
    <row r="991" spans="8:11" ht="12.75">
      <c r="H991" s="5">
        <f t="shared" si="76"/>
        <v>0</v>
      </c>
      <c r="I991" s="23">
        <f t="shared" si="72"/>
        <v>0</v>
      </c>
      <c r="K991" s="2">
        <v>515</v>
      </c>
    </row>
    <row r="992" spans="8:11" ht="12.75">
      <c r="H992" s="5">
        <f t="shared" si="76"/>
        <v>0</v>
      </c>
      <c r="I992" s="23">
        <f t="shared" si="72"/>
        <v>0</v>
      </c>
      <c r="K992" s="2">
        <v>515</v>
      </c>
    </row>
    <row r="993" spans="8:11" ht="12.75">
      <c r="H993" s="5">
        <f t="shared" si="76"/>
        <v>0</v>
      </c>
      <c r="I993" s="23">
        <f t="shared" si="72"/>
        <v>0</v>
      </c>
      <c r="K993" s="2">
        <v>515</v>
      </c>
    </row>
    <row r="994" spans="8:11" ht="12.75">
      <c r="H994" s="5">
        <f t="shared" si="76"/>
        <v>0</v>
      </c>
      <c r="I994" s="23">
        <f t="shared" si="72"/>
        <v>0</v>
      </c>
      <c r="K994" s="2">
        <v>515</v>
      </c>
    </row>
    <row r="995" spans="8:11" ht="12.75">
      <c r="H995" s="5">
        <f t="shared" si="76"/>
        <v>0</v>
      </c>
      <c r="I995" s="23">
        <f t="shared" si="72"/>
        <v>0</v>
      </c>
      <c r="K995" s="2">
        <v>515</v>
      </c>
    </row>
    <row r="996" spans="8:11" ht="12.75">
      <c r="H996" s="5">
        <f t="shared" si="76"/>
        <v>0</v>
      </c>
      <c r="I996" s="23">
        <f t="shared" si="72"/>
        <v>0</v>
      </c>
      <c r="K996" s="2">
        <v>515</v>
      </c>
    </row>
    <row r="997" spans="1:11" s="47" customFormat="1" ht="12.75">
      <c r="A997" s="12"/>
      <c r="B997" s="44">
        <f>+B1007+B1010+B1015+B1026+B1033+B1041+B1048</f>
        <v>185200</v>
      </c>
      <c r="C997" s="49" t="s">
        <v>315</v>
      </c>
      <c r="D997" s="48" t="s">
        <v>422</v>
      </c>
      <c r="E997" s="49" t="s">
        <v>969</v>
      </c>
      <c r="F997" s="19"/>
      <c r="G997" s="19"/>
      <c r="H997" s="44">
        <f t="shared" si="76"/>
        <v>-185200</v>
      </c>
      <c r="I997" s="45">
        <f t="shared" si="72"/>
        <v>359.6116504854369</v>
      </c>
      <c r="K997" s="2">
        <v>515</v>
      </c>
    </row>
    <row r="998" spans="8:11" ht="12.75">
      <c r="H998" s="5">
        <v>0</v>
      </c>
      <c r="I998" s="23">
        <f t="shared" si="72"/>
        <v>0</v>
      </c>
      <c r="K998" s="2">
        <v>515</v>
      </c>
    </row>
    <row r="999" spans="8:11" ht="12.75">
      <c r="H999" s="5">
        <f aca="true" t="shared" si="77" ref="H999:H1006">H998-B999</f>
        <v>0</v>
      </c>
      <c r="I999" s="23">
        <f t="shared" si="72"/>
        <v>0</v>
      </c>
      <c r="K999" s="2">
        <v>515</v>
      </c>
    </row>
    <row r="1000" spans="8:11" ht="12.75">
      <c r="H1000" s="5">
        <f t="shared" si="77"/>
        <v>0</v>
      </c>
      <c r="I1000" s="23">
        <f t="shared" si="72"/>
        <v>0</v>
      </c>
      <c r="K1000" s="2">
        <v>515</v>
      </c>
    </row>
    <row r="1001" spans="2:11" ht="12.75">
      <c r="B1001" s="143">
        <v>5000</v>
      </c>
      <c r="C1001" s="1" t="s">
        <v>0</v>
      </c>
      <c r="D1001" s="1" t="s">
        <v>377</v>
      </c>
      <c r="E1001" s="1" t="s">
        <v>64</v>
      </c>
      <c r="F1001" s="52" t="s">
        <v>401</v>
      </c>
      <c r="G1001" s="28" t="s">
        <v>271</v>
      </c>
      <c r="H1001" s="5">
        <f t="shared" si="77"/>
        <v>-5000</v>
      </c>
      <c r="I1001" s="23">
        <f t="shared" si="72"/>
        <v>9.70873786407767</v>
      </c>
      <c r="K1001" s="2">
        <v>515</v>
      </c>
    </row>
    <row r="1002" spans="2:11" ht="12.75">
      <c r="B1002" s="143">
        <v>3000</v>
      </c>
      <c r="C1002" s="1" t="s">
        <v>0</v>
      </c>
      <c r="D1002" s="1" t="s">
        <v>377</v>
      </c>
      <c r="E1002" s="1" t="s">
        <v>64</v>
      </c>
      <c r="F1002" s="52" t="s">
        <v>402</v>
      </c>
      <c r="G1002" s="28" t="s">
        <v>273</v>
      </c>
      <c r="H1002" s="5">
        <f t="shared" si="77"/>
        <v>-8000</v>
      </c>
      <c r="I1002" s="23">
        <f t="shared" si="72"/>
        <v>5.825242718446602</v>
      </c>
      <c r="K1002" s="2">
        <v>515</v>
      </c>
    </row>
    <row r="1003" spans="2:11" ht="12.75">
      <c r="B1003" s="143">
        <v>2000</v>
      </c>
      <c r="C1003" s="1" t="s">
        <v>0</v>
      </c>
      <c r="D1003" s="1" t="s">
        <v>377</v>
      </c>
      <c r="E1003" s="13" t="s">
        <v>175</v>
      </c>
      <c r="F1003" s="52" t="s">
        <v>403</v>
      </c>
      <c r="G1003" s="28" t="s">
        <v>321</v>
      </c>
      <c r="H1003" s="5">
        <f t="shared" si="77"/>
        <v>-10000</v>
      </c>
      <c r="I1003" s="23">
        <f t="shared" si="72"/>
        <v>3.883495145631068</v>
      </c>
      <c r="K1003" s="2">
        <v>515</v>
      </c>
    </row>
    <row r="1004" spans="2:11" ht="12.75">
      <c r="B1004" s="143">
        <v>10000</v>
      </c>
      <c r="C1004" s="1" t="s">
        <v>0</v>
      </c>
      <c r="D1004" s="1" t="s">
        <v>377</v>
      </c>
      <c r="E1004" s="13" t="s">
        <v>64</v>
      </c>
      <c r="F1004" s="52" t="s">
        <v>404</v>
      </c>
      <c r="G1004" s="28" t="s">
        <v>321</v>
      </c>
      <c r="H1004" s="5">
        <f t="shared" si="77"/>
        <v>-20000</v>
      </c>
      <c r="I1004" s="23">
        <f aca="true" t="shared" si="78" ref="I1004:I1067">+B1004/K1004</f>
        <v>19.41747572815534</v>
      </c>
      <c r="K1004" s="2">
        <v>515</v>
      </c>
    </row>
    <row r="1005" spans="2:11" ht="12.75">
      <c r="B1005" s="143">
        <v>7000</v>
      </c>
      <c r="C1005" s="1" t="s">
        <v>0</v>
      </c>
      <c r="D1005" s="1" t="s">
        <v>377</v>
      </c>
      <c r="E1005" s="1" t="s">
        <v>64</v>
      </c>
      <c r="F1005" s="52" t="s">
        <v>405</v>
      </c>
      <c r="G1005" s="28" t="s">
        <v>324</v>
      </c>
      <c r="H1005" s="5">
        <f t="shared" si="77"/>
        <v>-27000</v>
      </c>
      <c r="I1005" s="23">
        <f t="shared" si="78"/>
        <v>13.592233009708737</v>
      </c>
      <c r="K1005" s="2">
        <v>515</v>
      </c>
    </row>
    <row r="1006" spans="2:11" ht="12.75">
      <c r="B1006" s="143">
        <v>7000</v>
      </c>
      <c r="C1006" s="1" t="s">
        <v>0</v>
      </c>
      <c r="D1006" s="1" t="s">
        <v>377</v>
      </c>
      <c r="E1006" s="1" t="s">
        <v>64</v>
      </c>
      <c r="F1006" s="52" t="s">
        <v>406</v>
      </c>
      <c r="G1006" s="28" t="s">
        <v>293</v>
      </c>
      <c r="H1006" s="5">
        <f t="shared" si="77"/>
        <v>-34000</v>
      </c>
      <c r="I1006" s="23">
        <f t="shared" si="78"/>
        <v>13.592233009708737</v>
      </c>
      <c r="K1006" s="2">
        <v>515</v>
      </c>
    </row>
    <row r="1007" spans="1:11" s="47" customFormat="1" ht="12.75">
      <c r="A1007" s="12"/>
      <c r="B1007" s="260">
        <f>SUM(B1001:B1006)</f>
        <v>34000</v>
      </c>
      <c r="C1007" s="12" t="s">
        <v>0</v>
      </c>
      <c r="D1007" s="12"/>
      <c r="E1007" s="12"/>
      <c r="F1007" s="19"/>
      <c r="G1007" s="19"/>
      <c r="H1007" s="44">
        <v>0</v>
      </c>
      <c r="I1007" s="45">
        <f t="shared" si="78"/>
        <v>66.01941747572816</v>
      </c>
      <c r="K1007" s="2">
        <v>515</v>
      </c>
    </row>
    <row r="1008" spans="2:11" ht="12.75">
      <c r="B1008" s="143"/>
      <c r="H1008" s="5">
        <f>H1007-B1008</f>
        <v>0</v>
      </c>
      <c r="I1008" s="23">
        <f t="shared" si="78"/>
        <v>0</v>
      </c>
      <c r="K1008" s="2">
        <v>515</v>
      </c>
    </row>
    <row r="1009" spans="2:11" ht="12.75">
      <c r="B1009" s="143">
        <v>2000</v>
      </c>
      <c r="C1009" s="1" t="s">
        <v>420</v>
      </c>
      <c r="D1009" s="1" t="s">
        <v>390</v>
      </c>
      <c r="E1009" s="1" t="s">
        <v>15</v>
      </c>
      <c r="F1009" s="28" t="s">
        <v>421</v>
      </c>
      <c r="G1009" s="28" t="s">
        <v>324</v>
      </c>
      <c r="H1009" s="5">
        <f>H1008-B1009</f>
        <v>-2000</v>
      </c>
      <c r="I1009" s="23">
        <f t="shared" si="78"/>
        <v>3.883495145631068</v>
      </c>
      <c r="K1009" s="2">
        <v>515</v>
      </c>
    </row>
    <row r="1010" spans="1:11" s="47" customFormat="1" ht="12.75">
      <c r="A1010" s="12"/>
      <c r="B1010" s="260">
        <v>2000</v>
      </c>
      <c r="C1010" s="12"/>
      <c r="D1010" s="12"/>
      <c r="E1010" s="12" t="s">
        <v>15</v>
      </c>
      <c r="F1010" s="19"/>
      <c r="G1010" s="19"/>
      <c r="H1010" s="44">
        <v>0</v>
      </c>
      <c r="I1010" s="45">
        <f t="shared" si="78"/>
        <v>3.883495145631068</v>
      </c>
      <c r="K1010" s="2">
        <v>515</v>
      </c>
    </row>
    <row r="1011" spans="8:11" ht="12.75">
      <c r="H1011" s="5">
        <f>H1010-B1011</f>
        <v>0</v>
      </c>
      <c r="I1011" s="23">
        <f t="shared" si="78"/>
        <v>0</v>
      </c>
      <c r="K1011" s="2">
        <v>515</v>
      </c>
    </row>
    <row r="1012" spans="8:11" ht="12.75">
      <c r="H1012" s="5">
        <f>H1011-B1012</f>
        <v>0</v>
      </c>
      <c r="I1012" s="23">
        <f t="shared" si="78"/>
        <v>0</v>
      </c>
      <c r="K1012" s="2">
        <v>515</v>
      </c>
    </row>
    <row r="1013" spans="2:11" ht="12.75">
      <c r="B1013" s="249">
        <v>2500</v>
      </c>
      <c r="C1013" s="1" t="s">
        <v>88</v>
      </c>
      <c r="D1013" s="1" t="s">
        <v>390</v>
      </c>
      <c r="E1013" s="1" t="s">
        <v>73</v>
      </c>
      <c r="F1013" s="82" t="s">
        <v>407</v>
      </c>
      <c r="G1013" s="28" t="s">
        <v>271</v>
      </c>
      <c r="H1013" s="5">
        <f>H1012-B1013</f>
        <v>-2500</v>
      </c>
      <c r="I1013" s="23">
        <f t="shared" si="78"/>
        <v>4.854368932038835</v>
      </c>
      <c r="K1013" s="2">
        <v>515</v>
      </c>
    </row>
    <row r="1014" spans="2:11" ht="12.75">
      <c r="B1014" s="249">
        <v>2500</v>
      </c>
      <c r="C1014" s="1" t="s">
        <v>408</v>
      </c>
      <c r="D1014" s="1" t="s">
        <v>390</v>
      </c>
      <c r="E1014" s="1" t="s">
        <v>73</v>
      </c>
      <c r="F1014" s="57" t="s">
        <v>409</v>
      </c>
      <c r="G1014" s="28" t="s">
        <v>324</v>
      </c>
      <c r="H1014" s="5">
        <f>H1013-B1014</f>
        <v>-5000</v>
      </c>
      <c r="I1014" s="23">
        <f t="shared" si="78"/>
        <v>4.854368932038835</v>
      </c>
      <c r="K1014" s="2">
        <v>515</v>
      </c>
    </row>
    <row r="1015" spans="1:11" s="47" customFormat="1" ht="12.75">
      <c r="A1015" s="12"/>
      <c r="B1015" s="224">
        <f>SUM(B1013:B1014)</f>
        <v>5000</v>
      </c>
      <c r="C1015" s="12" t="s">
        <v>364</v>
      </c>
      <c r="D1015" s="12"/>
      <c r="E1015" s="12"/>
      <c r="F1015" s="19"/>
      <c r="G1015" s="19"/>
      <c r="H1015" s="44">
        <v>0</v>
      </c>
      <c r="I1015" s="45">
        <f t="shared" si="78"/>
        <v>9.70873786407767</v>
      </c>
      <c r="K1015" s="2">
        <v>515</v>
      </c>
    </row>
    <row r="1016" spans="2:11" ht="12.75">
      <c r="B1016" s="249"/>
      <c r="H1016" s="5">
        <f aca="true" t="shared" si="79" ref="H1016:H1025">H1015-B1016</f>
        <v>0</v>
      </c>
      <c r="I1016" s="23">
        <f t="shared" si="78"/>
        <v>0</v>
      </c>
      <c r="K1016" s="2">
        <v>515</v>
      </c>
    </row>
    <row r="1017" spans="2:11" ht="12.75">
      <c r="B1017" s="249"/>
      <c r="H1017" s="5">
        <f t="shared" si="79"/>
        <v>0</v>
      </c>
      <c r="I1017" s="23">
        <f t="shared" si="78"/>
        <v>0</v>
      </c>
      <c r="K1017" s="2">
        <v>515</v>
      </c>
    </row>
    <row r="1018" spans="2:11" ht="12.75">
      <c r="B1018" s="249">
        <v>1000</v>
      </c>
      <c r="C1018" s="1" t="s">
        <v>23</v>
      </c>
      <c r="D1018" s="1" t="s">
        <v>390</v>
      </c>
      <c r="E1018" s="1" t="s">
        <v>24</v>
      </c>
      <c r="F1018" s="28" t="s">
        <v>410</v>
      </c>
      <c r="G1018" s="28" t="s">
        <v>271</v>
      </c>
      <c r="H1018" s="5">
        <f t="shared" si="79"/>
        <v>-1000</v>
      </c>
      <c r="I1018" s="23">
        <f t="shared" si="78"/>
        <v>1.941747572815534</v>
      </c>
      <c r="K1018" s="2">
        <v>515</v>
      </c>
    </row>
    <row r="1019" spans="2:11" ht="12.75">
      <c r="B1019" s="152">
        <v>4000</v>
      </c>
      <c r="C1019" s="13" t="s">
        <v>23</v>
      </c>
      <c r="D1019" s="1" t="s">
        <v>390</v>
      </c>
      <c r="E1019" s="1" t="s">
        <v>24</v>
      </c>
      <c r="F1019" s="28" t="s">
        <v>410</v>
      </c>
      <c r="G1019" s="28" t="s">
        <v>273</v>
      </c>
      <c r="H1019" s="5">
        <f t="shared" si="79"/>
        <v>-5000</v>
      </c>
      <c r="I1019" s="23">
        <f t="shared" si="78"/>
        <v>7.766990291262136</v>
      </c>
      <c r="K1019" s="2">
        <v>515</v>
      </c>
    </row>
    <row r="1020" spans="2:11" ht="12.75">
      <c r="B1020" s="152">
        <v>5000</v>
      </c>
      <c r="C1020" s="13" t="s">
        <v>23</v>
      </c>
      <c r="D1020" s="1" t="s">
        <v>390</v>
      </c>
      <c r="E1020" s="1" t="s">
        <v>24</v>
      </c>
      <c r="F1020" s="28" t="s">
        <v>410</v>
      </c>
      <c r="G1020" s="28" t="s">
        <v>273</v>
      </c>
      <c r="H1020" s="5">
        <f t="shared" si="79"/>
        <v>-10000</v>
      </c>
      <c r="I1020" s="23">
        <f t="shared" si="78"/>
        <v>9.70873786407767</v>
      </c>
      <c r="K1020" s="2">
        <v>515</v>
      </c>
    </row>
    <row r="1021" spans="2:11" ht="12.75">
      <c r="B1021" s="152">
        <v>6000</v>
      </c>
      <c r="C1021" s="13" t="s">
        <v>23</v>
      </c>
      <c r="D1021" s="1" t="s">
        <v>390</v>
      </c>
      <c r="E1021" s="1" t="s">
        <v>24</v>
      </c>
      <c r="F1021" s="28" t="s">
        <v>410</v>
      </c>
      <c r="G1021" s="28" t="s">
        <v>318</v>
      </c>
      <c r="H1021" s="5">
        <f t="shared" si="79"/>
        <v>-16000</v>
      </c>
      <c r="I1021" s="23">
        <f t="shared" si="78"/>
        <v>11.650485436893204</v>
      </c>
      <c r="K1021" s="2">
        <v>515</v>
      </c>
    </row>
    <row r="1022" spans="2:11" ht="12.75">
      <c r="B1022" s="152">
        <v>3000</v>
      </c>
      <c r="C1022" s="13" t="s">
        <v>23</v>
      </c>
      <c r="D1022" s="1" t="s">
        <v>390</v>
      </c>
      <c r="E1022" s="1" t="s">
        <v>24</v>
      </c>
      <c r="F1022" s="28" t="s">
        <v>410</v>
      </c>
      <c r="G1022" s="28" t="s">
        <v>318</v>
      </c>
      <c r="H1022" s="5">
        <f t="shared" si="79"/>
        <v>-19000</v>
      </c>
      <c r="I1022" s="23">
        <f t="shared" si="78"/>
        <v>5.825242718446602</v>
      </c>
      <c r="K1022" s="2">
        <v>515</v>
      </c>
    </row>
    <row r="1023" spans="2:11" ht="12.75">
      <c r="B1023" s="152">
        <v>5000</v>
      </c>
      <c r="C1023" s="13" t="s">
        <v>23</v>
      </c>
      <c r="D1023" s="1" t="s">
        <v>390</v>
      </c>
      <c r="E1023" s="1" t="s">
        <v>24</v>
      </c>
      <c r="F1023" s="28" t="s">
        <v>410</v>
      </c>
      <c r="G1023" s="28" t="s">
        <v>321</v>
      </c>
      <c r="H1023" s="5">
        <f t="shared" si="79"/>
        <v>-24000</v>
      </c>
      <c r="I1023" s="23">
        <f t="shared" si="78"/>
        <v>9.70873786407767</v>
      </c>
      <c r="K1023" s="2">
        <v>515</v>
      </c>
    </row>
    <row r="1024" spans="2:11" ht="12.75">
      <c r="B1024" s="152">
        <v>5000</v>
      </c>
      <c r="C1024" s="13" t="s">
        <v>23</v>
      </c>
      <c r="D1024" s="1" t="s">
        <v>390</v>
      </c>
      <c r="E1024" s="1" t="s">
        <v>24</v>
      </c>
      <c r="F1024" s="28" t="s">
        <v>410</v>
      </c>
      <c r="G1024" s="28" t="s">
        <v>321</v>
      </c>
      <c r="H1024" s="5">
        <f t="shared" si="79"/>
        <v>-29000</v>
      </c>
      <c r="I1024" s="23">
        <f t="shared" si="78"/>
        <v>9.70873786407767</v>
      </c>
      <c r="K1024" s="2">
        <v>515</v>
      </c>
    </row>
    <row r="1025" spans="2:11" ht="12.75">
      <c r="B1025" s="249">
        <v>1200</v>
      </c>
      <c r="C1025" s="1" t="s">
        <v>23</v>
      </c>
      <c r="D1025" s="1" t="s">
        <v>390</v>
      </c>
      <c r="E1025" s="1" t="s">
        <v>24</v>
      </c>
      <c r="F1025" s="28" t="s">
        <v>410</v>
      </c>
      <c r="G1025" s="28" t="s">
        <v>324</v>
      </c>
      <c r="H1025" s="5">
        <f t="shared" si="79"/>
        <v>-30200</v>
      </c>
      <c r="I1025" s="23">
        <f t="shared" si="78"/>
        <v>2.3300970873786406</v>
      </c>
      <c r="K1025" s="2">
        <v>515</v>
      </c>
    </row>
    <row r="1026" spans="1:11" s="47" customFormat="1" ht="12.75">
      <c r="A1026" s="12"/>
      <c r="B1026" s="224">
        <f>SUM(B1018:B1025)</f>
        <v>30200</v>
      </c>
      <c r="C1026" s="12"/>
      <c r="D1026" s="12"/>
      <c r="E1026" s="12" t="s">
        <v>24</v>
      </c>
      <c r="F1026" s="19"/>
      <c r="G1026" s="19"/>
      <c r="H1026" s="44">
        <v>0</v>
      </c>
      <c r="I1026" s="45">
        <f t="shared" si="78"/>
        <v>58.640776699029125</v>
      </c>
      <c r="K1026" s="2">
        <v>515</v>
      </c>
    </row>
    <row r="1027" spans="8:11" ht="12.75">
      <c r="H1027" s="5">
        <f aca="true" t="shared" si="80" ref="H1027:H1032">H1026-B1027</f>
        <v>0</v>
      </c>
      <c r="I1027" s="23">
        <f t="shared" si="78"/>
        <v>0</v>
      </c>
      <c r="K1027" s="2">
        <v>515</v>
      </c>
    </row>
    <row r="1028" spans="8:11" ht="12.75">
      <c r="H1028" s="5">
        <f t="shared" si="80"/>
        <v>0</v>
      </c>
      <c r="I1028" s="23">
        <f t="shared" si="78"/>
        <v>0</v>
      </c>
      <c r="K1028" s="2">
        <v>515</v>
      </c>
    </row>
    <row r="1029" spans="2:11" ht="12.75">
      <c r="B1029" s="143">
        <v>6000</v>
      </c>
      <c r="C1029" s="1" t="s">
        <v>26</v>
      </c>
      <c r="D1029" s="1" t="s">
        <v>390</v>
      </c>
      <c r="E1029" s="1" t="s">
        <v>73</v>
      </c>
      <c r="F1029" s="28" t="s">
        <v>411</v>
      </c>
      <c r="G1029" s="28" t="s">
        <v>271</v>
      </c>
      <c r="H1029" s="5">
        <f t="shared" si="80"/>
        <v>-6000</v>
      </c>
      <c r="I1029" s="23">
        <f t="shared" si="78"/>
        <v>11.650485436893204</v>
      </c>
      <c r="K1029" s="2">
        <v>515</v>
      </c>
    </row>
    <row r="1030" spans="2:11" ht="12.75">
      <c r="B1030" s="143">
        <v>6000</v>
      </c>
      <c r="C1030" s="1" t="s">
        <v>26</v>
      </c>
      <c r="D1030" s="1" t="s">
        <v>390</v>
      </c>
      <c r="E1030" s="1" t="s">
        <v>73</v>
      </c>
      <c r="F1030" s="28" t="s">
        <v>412</v>
      </c>
      <c r="G1030" s="28" t="s">
        <v>273</v>
      </c>
      <c r="H1030" s="5">
        <f t="shared" si="80"/>
        <v>-12000</v>
      </c>
      <c r="I1030" s="23">
        <f t="shared" si="78"/>
        <v>11.650485436893204</v>
      </c>
      <c r="K1030" s="2">
        <v>515</v>
      </c>
    </row>
    <row r="1031" spans="2:11" ht="12.75">
      <c r="B1031" s="143">
        <v>6000</v>
      </c>
      <c r="C1031" s="1" t="s">
        <v>26</v>
      </c>
      <c r="D1031" s="1" t="s">
        <v>390</v>
      </c>
      <c r="E1031" s="1" t="s">
        <v>73</v>
      </c>
      <c r="F1031" s="28" t="s">
        <v>412</v>
      </c>
      <c r="G1031" s="28" t="s">
        <v>318</v>
      </c>
      <c r="H1031" s="5">
        <f t="shared" si="80"/>
        <v>-18000</v>
      </c>
      <c r="I1031" s="23">
        <f t="shared" si="78"/>
        <v>11.650485436893204</v>
      </c>
      <c r="K1031" s="2">
        <v>515</v>
      </c>
    </row>
    <row r="1032" spans="2:11" ht="12.75">
      <c r="B1032" s="143">
        <v>6000</v>
      </c>
      <c r="C1032" s="1" t="s">
        <v>26</v>
      </c>
      <c r="D1032" s="1" t="s">
        <v>390</v>
      </c>
      <c r="E1032" s="1" t="s">
        <v>73</v>
      </c>
      <c r="F1032" s="28" t="s">
        <v>412</v>
      </c>
      <c r="G1032" s="28" t="s">
        <v>321</v>
      </c>
      <c r="H1032" s="5">
        <f t="shared" si="80"/>
        <v>-24000</v>
      </c>
      <c r="I1032" s="23">
        <f t="shared" si="78"/>
        <v>11.650485436893204</v>
      </c>
      <c r="K1032" s="2">
        <v>515</v>
      </c>
    </row>
    <row r="1033" spans="1:11" s="47" customFormat="1" ht="12.75">
      <c r="A1033" s="12"/>
      <c r="B1033" s="260">
        <f>SUM(B1029:B1032)</f>
        <v>24000</v>
      </c>
      <c r="C1033" s="12" t="s">
        <v>26</v>
      </c>
      <c r="D1033" s="12"/>
      <c r="E1033" s="12"/>
      <c r="F1033" s="19"/>
      <c r="G1033" s="19"/>
      <c r="H1033" s="44">
        <v>0</v>
      </c>
      <c r="I1033" s="45">
        <f t="shared" si="78"/>
        <v>46.601941747572816</v>
      </c>
      <c r="K1033" s="2">
        <v>515</v>
      </c>
    </row>
    <row r="1034" spans="2:11" ht="12.75">
      <c r="B1034" s="143"/>
      <c r="H1034" s="5">
        <f aca="true" t="shared" si="81" ref="H1034:H1040">H1033-B1034</f>
        <v>0</v>
      </c>
      <c r="I1034" s="23">
        <f t="shared" si="78"/>
        <v>0</v>
      </c>
      <c r="K1034" s="2">
        <v>515</v>
      </c>
    </row>
    <row r="1035" spans="2:11" ht="12.75">
      <c r="B1035" s="143"/>
      <c r="H1035" s="5">
        <f t="shared" si="81"/>
        <v>0</v>
      </c>
      <c r="I1035" s="23">
        <f t="shared" si="78"/>
        <v>0</v>
      </c>
      <c r="K1035" s="2">
        <v>515</v>
      </c>
    </row>
    <row r="1036" spans="2:11" ht="12.75">
      <c r="B1036" s="143">
        <v>2000</v>
      </c>
      <c r="C1036" s="1" t="s">
        <v>28</v>
      </c>
      <c r="D1036" s="1" t="s">
        <v>390</v>
      </c>
      <c r="E1036" s="1" t="s">
        <v>73</v>
      </c>
      <c r="F1036" s="28" t="s">
        <v>410</v>
      </c>
      <c r="G1036" s="28" t="s">
        <v>271</v>
      </c>
      <c r="H1036" s="5">
        <f t="shared" si="81"/>
        <v>-2000</v>
      </c>
      <c r="I1036" s="23">
        <f t="shared" si="78"/>
        <v>3.883495145631068</v>
      </c>
      <c r="K1036" s="2">
        <v>515</v>
      </c>
    </row>
    <row r="1037" spans="2:11" ht="12.75">
      <c r="B1037" s="143">
        <v>2000</v>
      </c>
      <c r="C1037" s="1" t="s">
        <v>28</v>
      </c>
      <c r="D1037" s="1" t="s">
        <v>390</v>
      </c>
      <c r="E1037" s="1" t="s">
        <v>73</v>
      </c>
      <c r="F1037" s="28" t="s">
        <v>410</v>
      </c>
      <c r="G1037" s="28" t="s">
        <v>273</v>
      </c>
      <c r="H1037" s="5">
        <f t="shared" si="81"/>
        <v>-4000</v>
      </c>
      <c r="I1037" s="23">
        <f t="shared" si="78"/>
        <v>3.883495145631068</v>
      </c>
      <c r="K1037" s="2">
        <v>515</v>
      </c>
    </row>
    <row r="1038" spans="2:11" ht="12.75">
      <c r="B1038" s="143">
        <v>2000</v>
      </c>
      <c r="C1038" s="1" t="s">
        <v>28</v>
      </c>
      <c r="D1038" s="1" t="s">
        <v>390</v>
      </c>
      <c r="E1038" s="1" t="s">
        <v>73</v>
      </c>
      <c r="F1038" s="28" t="s">
        <v>410</v>
      </c>
      <c r="G1038" s="28" t="s">
        <v>318</v>
      </c>
      <c r="H1038" s="5">
        <f t="shared" si="81"/>
        <v>-6000</v>
      </c>
      <c r="I1038" s="23">
        <f t="shared" si="78"/>
        <v>3.883495145631068</v>
      </c>
      <c r="K1038" s="2">
        <v>515</v>
      </c>
    </row>
    <row r="1039" spans="2:11" ht="12.75">
      <c r="B1039" s="143">
        <v>2000</v>
      </c>
      <c r="C1039" s="1" t="s">
        <v>28</v>
      </c>
      <c r="D1039" s="1" t="s">
        <v>390</v>
      </c>
      <c r="E1039" s="1" t="s">
        <v>73</v>
      </c>
      <c r="F1039" s="28" t="s">
        <v>410</v>
      </c>
      <c r="G1039" s="28" t="s">
        <v>321</v>
      </c>
      <c r="H1039" s="5">
        <f t="shared" si="81"/>
        <v>-8000</v>
      </c>
      <c r="I1039" s="23">
        <f t="shared" si="78"/>
        <v>3.883495145631068</v>
      </c>
      <c r="K1039" s="2">
        <v>515</v>
      </c>
    </row>
    <row r="1040" spans="2:11" ht="12.75">
      <c r="B1040" s="143">
        <v>2000</v>
      </c>
      <c r="C1040" s="1" t="s">
        <v>28</v>
      </c>
      <c r="D1040" s="1" t="s">
        <v>390</v>
      </c>
      <c r="E1040" s="1" t="s">
        <v>73</v>
      </c>
      <c r="F1040" s="28" t="s">
        <v>410</v>
      </c>
      <c r="G1040" s="28" t="s">
        <v>324</v>
      </c>
      <c r="H1040" s="5">
        <f t="shared" si="81"/>
        <v>-10000</v>
      </c>
      <c r="I1040" s="23">
        <f t="shared" si="78"/>
        <v>3.883495145631068</v>
      </c>
      <c r="K1040" s="2">
        <v>515</v>
      </c>
    </row>
    <row r="1041" spans="1:11" s="47" customFormat="1" ht="12.75">
      <c r="A1041" s="12"/>
      <c r="B1041" s="260">
        <f>SUM(B1036:B1040)</f>
        <v>10000</v>
      </c>
      <c r="C1041" s="12" t="s">
        <v>28</v>
      </c>
      <c r="D1041" s="12"/>
      <c r="E1041" s="12"/>
      <c r="F1041" s="19"/>
      <c r="G1041" s="19"/>
      <c r="H1041" s="44">
        <v>0</v>
      </c>
      <c r="I1041" s="45">
        <f t="shared" si="78"/>
        <v>19.41747572815534</v>
      </c>
      <c r="K1041" s="2">
        <v>515</v>
      </c>
    </row>
    <row r="1042" spans="2:11" ht="12.75">
      <c r="B1042" s="143"/>
      <c r="H1042" s="5">
        <f aca="true" t="shared" si="82" ref="H1042:H1047">H1041-B1042</f>
        <v>0</v>
      </c>
      <c r="I1042" s="23">
        <f t="shared" si="78"/>
        <v>0</v>
      </c>
      <c r="K1042" s="2">
        <v>515</v>
      </c>
    </row>
    <row r="1043" spans="2:11" ht="12.75">
      <c r="B1043" s="143"/>
      <c r="H1043" s="5">
        <f t="shared" si="82"/>
        <v>0</v>
      </c>
      <c r="I1043" s="23">
        <f t="shared" si="78"/>
        <v>0</v>
      </c>
      <c r="K1043" s="2">
        <v>515</v>
      </c>
    </row>
    <row r="1044" spans="2:11" ht="12.75">
      <c r="B1044" s="143">
        <v>10000</v>
      </c>
      <c r="C1044" s="1" t="s">
        <v>413</v>
      </c>
      <c r="D1044" s="1" t="s">
        <v>390</v>
      </c>
      <c r="E1044" s="1" t="s">
        <v>30</v>
      </c>
      <c r="F1044" s="28" t="s">
        <v>414</v>
      </c>
      <c r="G1044" s="28" t="s">
        <v>273</v>
      </c>
      <c r="H1044" s="5">
        <f t="shared" si="82"/>
        <v>-10000</v>
      </c>
      <c r="I1044" s="23">
        <f t="shared" si="78"/>
        <v>19.41747572815534</v>
      </c>
      <c r="K1044" s="2">
        <v>515</v>
      </c>
    </row>
    <row r="1045" spans="2:11" ht="12.75">
      <c r="B1045" s="143">
        <v>10000</v>
      </c>
      <c r="C1045" s="1" t="s">
        <v>413</v>
      </c>
      <c r="D1045" s="1" t="s">
        <v>390</v>
      </c>
      <c r="E1045" s="1" t="s">
        <v>30</v>
      </c>
      <c r="F1045" s="28" t="s">
        <v>415</v>
      </c>
      <c r="G1045" s="28" t="s">
        <v>318</v>
      </c>
      <c r="H1045" s="5">
        <f t="shared" si="82"/>
        <v>-20000</v>
      </c>
      <c r="I1045" s="23">
        <f t="shared" si="78"/>
        <v>19.41747572815534</v>
      </c>
      <c r="K1045" s="2">
        <v>515</v>
      </c>
    </row>
    <row r="1046" spans="2:11" ht="12.75">
      <c r="B1046" s="143">
        <v>50000</v>
      </c>
      <c r="C1046" s="1" t="s">
        <v>416</v>
      </c>
      <c r="D1046" s="1" t="s">
        <v>390</v>
      </c>
      <c r="E1046" s="1" t="s">
        <v>395</v>
      </c>
      <c r="F1046" s="28" t="s">
        <v>417</v>
      </c>
      <c r="G1046" s="28" t="s">
        <v>321</v>
      </c>
      <c r="H1046" s="5">
        <f t="shared" si="82"/>
        <v>-70000</v>
      </c>
      <c r="I1046" s="23">
        <f t="shared" si="78"/>
        <v>97.0873786407767</v>
      </c>
      <c r="K1046" s="2">
        <v>515</v>
      </c>
    </row>
    <row r="1047" spans="2:11" ht="12.75">
      <c r="B1047" s="143">
        <v>10000</v>
      </c>
      <c r="C1047" s="1" t="s">
        <v>413</v>
      </c>
      <c r="D1047" s="1" t="s">
        <v>390</v>
      </c>
      <c r="E1047" s="1" t="s">
        <v>30</v>
      </c>
      <c r="F1047" s="82" t="s">
        <v>418</v>
      </c>
      <c r="G1047" s="28" t="s">
        <v>321</v>
      </c>
      <c r="H1047" s="5">
        <f t="shared" si="82"/>
        <v>-80000</v>
      </c>
      <c r="I1047" s="23">
        <f t="shared" si="78"/>
        <v>19.41747572815534</v>
      </c>
      <c r="K1047" s="2">
        <v>515</v>
      </c>
    </row>
    <row r="1048" spans="1:11" s="47" customFormat="1" ht="12.75">
      <c r="A1048" s="12"/>
      <c r="B1048" s="260">
        <f>SUM(B1044:B1047)</f>
        <v>80000</v>
      </c>
      <c r="C1048" s="12"/>
      <c r="D1048" s="12"/>
      <c r="E1048" s="12" t="s">
        <v>419</v>
      </c>
      <c r="F1048" s="19"/>
      <c r="G1048" s="19"/>
      <c r="H1048" s="44">
        <v>0</v>
      </c>
      <c r="I1048" s="45">
        <f t="shared" si="78"/>
        <v>155.3398058252427</v>
      </c>
      <c r="K1048" s="2">
        <v>515</v>
      </c>
    </row>
    <row r="1049" spans="8:11" ht="12.75">
      <c r="H1049" s="5">
        <f aca="true" t="shared" si="83" ref="H1049:H1058">H1048-B1049</f>
        <v>0</v>
      </c>
      <c r="I1049" s="23">
        <f t="shared" si="78"/>
        <v>0</v>
      </c>
      <c r="K1049" s="2">
        <v>515</v>
      </c>
    </row>
    <row r="1050" spans="8:11" ht="12.75">
      <c r="H1050" s="5">
        <f t="shared" si="83"/>
        <v>0</v>
      </c>
      <c r="I1050" s="23">
        <f t="shared" si="78"/>
        <v>0</v>
      </c>
      <c r="K1050" s="2">
        <v>515</v>
      </c>
    </row>
    <row r="1051" spans="8:11" ht="12.75">
      <c r="H1051" s="5">
        <f t="shared" si="83"/>
        <v>0</v>
      </c>
      <c r="I1051" s="23">
        <f t="shared" si="78"/>
        <v>0</v>
      </c>
      <c r="K1051" s="2">
        <v>515</v>
      </c>
    </row>
    <row r="1052" spans="2:11" ht="12.75">
      <c r="B1052" s="30"/>
      <c r="C1052" s="13"/>
      <c r="D1052" s="13"/>
      <c r="E1052" s="13"/>
      <c r="G1052" s="31"/>
      <c r="H1052" s="5">
        <f t="shared" si="83"/>
        <v>0</v>
      </c>
      <c r="I1052" s="23">
        <f t="shared" si="78"/>
        <v>0</v>
      </c>
      <c r="K1052" s="2">
        <v>515</v>
      </c>
    </row>
    <row r="1053" spans="1:11" s="16" customFormat="1" ht="12.75">
      <c r="A1053" s="13"/>
      <c r="B1053" s="30"/>
      <c r="C1053" s="13"/>
      <c r="D1053" s="13"/>
      <c r="E1053" s="13"/>
      <c r="F1053" s="28"/>
      <c r="G1053" s="31"/>
      <c r="H1053" s="5">
        <f t="shared" si="83"/>
        <v>0</v>
      </c>
      <c r="I1053" s="39">
        <f t="shared" si="78"/>
        <v>0</v>
      </c>
      <c r="K1053" s="2">
        <v>515</v>
      </c>
    </row>
    <row r="1054" spans="3:11" ht="12.75">
      <c r="C1054" s="13"/>
      <c r="D1054" s="13"/>
      <c r="H1054" s="5">
        <f t="shared" si="83"/>
        <v>0</v>
      </c>
      <c r="I1054" s="23">
        <f t="shared" si="78"/>
        <v>0</v>
      </c>
      <c r="K1054" s="2">
        <v>515</v>
      </c>
    </row>
    <row r="1055" spans="8:11" ht="12.75">
      <c r="H1055" s="5">
        <f t="shared" si="83"/>
        <v>0</v>
      </c>
      <c r="I1055" s="23">
        <f t="shared" si="78"/>
        <v>0</v>
      </c>
      <c r="K1055" s="2">
        <v>515</v>
      </c>
    </row>
    <row r="1056" spans="8:11" ht="12.75">
      <c r="H1056" s="5">
        <f t="shared" si="83"/>
        <v>0</v>
      </c>
      <c r="I1056" s="23">
        <f t="shared" si="78"/>
        <v>0</v>
      </c>
      <c r="K1056" s="2">
        <v>515</v>
      </c>
    </row>
    <row r="1057" spans="2:12" ht="12.75">
      <c r="B1057" s="37"/>
      <c r="C1057" s="38"/>
      <c r="D1057" s="38"/>
      <c r="E1057" s="38"/>
      <c r="G1057" s="58"/>
      <c r="H1057" s="5">
        <f t="shared" si="83"/>
        <v>0</v>
      </c>
      <c r="I1057" s="23">
        <f t="shared" si="78"/>
        <v>0</v>
      </c>
      <c r="J1057" s="37"/>
      <c r="K1057" s="2">
        <v>515</v>
      </c>
      <c r="L1057" s="53">
        <v>500</v>
      </c>
    </row>
    <row r="1058" spans="8:11" ht="12.75">
      <c r="H1058" s="5">
        <f t="shared" si="83"/>
        <v>0</v>
      </c>
      <c r="I1058" s="23">
        <f t="shared" si="78"/>
        <v>0</v>
      </c>
      <c r="K1058" s="2">
        <v>515</v>
      </c>
    </row>
    <row r="1059" spans="1:11" s="47" customFormat="1" ht="12.75">
      <c r="A1059" s="12"/>
      <c r="B1059" s="44">
        <f>+B1071+B1078+B1085+B1090+B1095+B1104</f>
        <v>564300</v>
      </c>
      <c r="C1059" s="49" t="s">
        <v>423</v>
      </c>
      <c r="D1059" s="48" t="s">
        <v>440</v>
      </c>
      <c r="E1059" s="49" t="s">
        <v>971</v>
      </c>
      <c r="F1059" s="19"/>
      <c r="G1059" s="19"/>
      <c r="H1059" s="44"/>
      <c r="I1059" s="45">
        <f t="shared" si="78"/>
        <v>1095.7281553398059</v>
      </c>
      <c r="K1059" s="2">
        <v>515</v>
      </c>
    </row>
    <row r="1060" spans="8:11" ht="12.75">
      <c r="H1060" s="5">
        <v>0</v>
      </c>
      <c r="I1060" s="23">
        <f t="shared" si="78"/>
        <v>0</v>
      </c>
      <c r="K1060" s="2">
        <v>515</v>
      </c>
    </row>
    <row r="1061" spans="6:11" ht="12.75">
      <c r="F1061" s="31"/>
      <c r="H1061" s="5">
        <f aca="true" t="shared" si="84" ref="H1061:H1070">H1060-B1061</f>
        <v>0</v>
      </c>
      <c r="I1061" s="23">
        <f t="shared" si="78"/>
        <v>0</v>
      </c>
      <c r="K1061" s="2">
        <v>515</v>
      </c>
    </row>
    <row r="1062" spans="6:11" ht="12.75">
      <c r="F1062" s="31"/>
      <c r="H1062" s="5">
        <f t="shared" si="84"/>
        <v>0</v>
      </c>
      <c r="I1062" s="23">
        <f t="shared" si="78"/>
        <v>0</v>
      </c>
      <c r="K1062" s="2">
        <v>515</v>
      </c>
    </row>
    <row r="1063" spans="2:11" ht="12.75">
      <c r="B1063" s="266">
        <v>11000</v>
      </c>
      <c r="C1063" s="34" t="s">
        <v>0</v>
      </c>
      <c r="D1063" s="1" t="s">
        <v>377</v>
      </c>
      <c r="E1063" s="1" t="s">
        <v>155</v>
      </c>
      <c r="F1063" s="52" t="s">
        <v>424</v>
      </c>
      <c r="G1063" s="28" t="s">
        <v>215</v>
      </c>
      <c r="H1063" s="5">
        <f t="shared" si="84"/>
        <v>-11000</v>
      </c>
      <c r="I1063" s="23">
        <f t="shared" si="78"/>
        <v>21.359223300970875</v>
      </c>
      <c r="K1063" s="2">
        <v>515</v>
      </c>
    </row>
    <row r="1064" spans="2:11" ht="12.75">
      <c r="B1064" s="85">
        <v>2000</v>
      </c>
      <c r="C1064" s="1" t="s">
        <v>0</v>
      </c>
      <c r="D1064" s="1" t="s">
        <v>377</v>
      </c>
      <c r="E1064" s="1" t="s">
        <v>175</v>
      </c>
      <c r="F1064" s="41" t="s">
        <v>425</v>
      </c>
      <c r="G1064" s="28" t="s">
        <v>215</v>
      </c>
      <c r="H1064" s="5">
        <f t="shared" si="84"/>
        <v>-13000</v>
      </c>
      <c r="I1064" s="23">
        <f t="shared" si="78"/>
        <v>3.883495145631068</v>
      </c>
      <c r="K1064" s="2">
        <v>515</v>
      </c>
    </row>
    <row r="1065" spans="2:11" ht="12.75">
      <c r="B1065" s="85">
        <v>4000</v>
      </c>
      <c r="C1065" s="1" t="s">
        <v>0</v>
      </c>
      <c r="D1065" s="1" t="s">
        <v>377</v>
      </c>
      <c r="E1065" s="1" t="s">
        <v>64</v>
      </c>
      <c r="F1065" s="52" t="s">
        <v>426</v>
      </c>
      <c r="G1065" s="28" t="s">
        <v>265</v>
      </c>
      <c r="H1065" s="5">
        <f t="shared" si="84"/>
        <v>-17000</v>
      </c>
      <c r="I1065" s="23">
        <f t="shared" si="78"/>
        <v>7.766990291262136</v>
      </c>
      <c r="K1065" s="2">
        <v>515</v>
      </c>
    </row>
    <row r="1066" spans="2:11" ht="12.75">
      <c r="B1066" s="85">
        <v>2000</v>
      </c>
      <c r="C1066" s="1" t="s">
        <v>0</v>
      </c>
      <c r="D1066" s="1" t="s">
        <v>377</v>
      </c>
      <c r="E1066" s="1" t="s">
        <v>175</v>
      </c>
      <c r="F1066" s="41" t="s">
        <v>427</v>
      </c>
      <c r="G1066" s="28" t="s">
        <v>220</v>
      </c>
      <c r="H1066" s="5">
        <f t="shared" si="84"/>
        <v>-19000</v>
      </c>
      <c r="I1066" s="23">
        <f t="shared" si="78"/>
        <v>3.883495145631068</v>
      </c>
      <c r="K1066" s="2">
        <v>515</v>
      </c>
    </row>
    <row r="1067" spans="2:11" ht="12.75">
      <c r="B1067" s="85">
        <v>5000</v>
      </c>
      <c r="C1067" s="1" t="s">
        <v>0</v>
      </c>
      <c r="D1067" s="1" t="s">
        <v>377</v>
      </c>
      <c r="E1067" s="1" t="s">
        <v>64</v>
      </c>
      <c r="F1067" s="52" t="s">
        <v>428</v>
      </c>
      <c r="G1067" s="28" t="s">
        <v>220</v>
      </c>
      <c r="H1067" s="5">
        <f t="shared" si="84"/>
        <v>-24000</v>
      </c>
      <c r="I1067" s="23">
        <f t="shared" si="78"/>
        <v>9.70873786407767</v>
      </c>
      <c r="K1067" s="2">
        <v>515</v>
      </c>
    </row>
    <row r="1068" spans="2:11" ht="12.75">
      <c r="B1068" s="85">
        <v>10000</v>
      </c>
      <c r="C1068" s="1" t="s">
        <v>0</v>
      </c>
      <c r="D1068" s="1" t="s">
        <v>377</v>
      </c>
      <c r="E1068" s="1" t="s">
        <v>155</v>
      </c>
      <c r="F1068" s="52" t="s">
        <v>429</v>
      </c>
      <c r="G1068" s="28" t="s">
        <v>220</v>
      </c>
      <c r="H1068" s="5">
        <f t="shared" si="84"/>
        <v>-34000</v>
      </c>
      <c r="I1068" s="23">
        <f aca="true" t="shared" si="85" ref="I1068:I1131">+B1068/K1068</f>
        <v>19.41747572815534</v>
      </c>
      <c r="K1068" s="2">
        <v>515</v>
      </c>
    </row>
    <row r="1069" spans="2:11" ht="12.75">
      <c r="B1069" s="85">
        <v>10000</v>
      </c>
      <c r="C1069" s="1" t="s">
        <v>0</v>
      </c>
      <c r="D1069" s="1" t="s">
        <v>377</v>
      </c>
      <c r="E1069" s="1" t="s">
        <v>155</v>
      </c>
      <c r="F1069" s="52" t="s">
        <v>430</v>
      </c>
      <c r="G1069" s="28" t="s">
        <v>321</v>
      </c>
      <c r="H1069" s="5">
        <f t="shared" si="84"/>
        <v>-44000</v>
      </c>
      <c r="I1069" s="23">
        <f t="shared" si="85"/>
        <v>19.41747572815534</v>
      </c>
      <c r="K1069" s="2">
        <v>515</v>
      </c>
    </row>
    <row r="1070" spans="1:11" s="16" customFormat="1" ht="12.75">
      <c r="A1070" s="13"/>
      <c r="B1070" s="265">
        <v>15000</v>
      </c>
      <c r="C1070" s="13" t="s">
        <v>0</v>
      </c>
      <c r="D1070" s="13" t="s">
        <v>377</v>
      </c>
      <c r="E1070" s="13" t="s">
        <v>15</v>
      </c>
      <c r="F1070" s="31" t="s">
        <v>431</v>
      </c>
      <c r="G1070" s="31" t="s">
        <v>265</v>
      </c>
      <c r="H1070" s="5">
        <f t="shared" si="84"/>
        <v>-59000</v>
      </c>
      <c r="I1070" s="39">
        <f t="shared" si="85"/>
        <v>29.12621359223301</v>
      </c>
      <c r="K1070" s="2">
        <v>515</v>
      </c>
    </row>
    <row r="1071" spans="1:11" s="47" customFormat="1" ht="12.75">
      <c r="A1071" s="12"/>
      <c r="B1071" s="212">
        <f>SUM(B1063:B1070)</f>
        <v>59000</v>
      </c>
      <c r="C1071" s="12"/>
      <c r="D1071" s="12"/>
      <c r="E1071" s="12"/>
      <c r="F1071" s="19"/>
      <c r="G1071" s="19"/>
      <c r="H1071" s="44">
        <v>0</v>
      </c>
      <c r="I1071" s="45">
        <f t="shared" si="85"/>
        <v>114.5631067961165</v>
      </c>
      <c r="K1071" s="2">
        <v>515</v>
      </c>
    </row>
    <row r="1072" spans="8:11" ht="12.75">
      <c r="H1072" s="5">
        <f aca="true" t="shared" si="86" ref="H1072:H1077">H1071-B1072</f>
        <v>0</v>
      </c>
      <c r="I1072" s="23">
        <f t="shared" si="85"/>
        <v>0</v>
      </c>
      <c r="K1072" s="2">
        <v>515</v>
      </c>
    </row>
    <row r="1073" spans="8:11" ht="12.75">
      <c r="H1073" s="5">
        <f t="shared" si="86"/>
        <v>0</v>
      </c>
      <c r="I1073" s="23">
        <f t="shared" si="85"/>
        <v>0</v>
      </c>
      <c r="K1073" s="2">
        <v>515</v>
      </c>
    </row>
    <row r="1074" spans="2:11" ht="12.75">
      <c r="B1074" s="249">
        <v>3800</v>
      </c>
      <c r="C1074" s="1" t="s">
        <v>88</v>
      </c>
      <c r="D1074" s="13" t="s">
        <v>377</v>
      </c>
      <c r="E1074" s="1" t="s">
        <v>73</v>
      </c>
      <c r="F1074" s="28" t="s">
        <v>432</v>
      </c>
      <c r="G1074" s="28" t="s">
        <v>215</v>
      </c>
      <c r="H1074" s="5">
        <f t="shared" si="86"/>
        <v>-3800</v>
      </c>
      <c r="I1074" s="23">
        <f t="shared" si="85"/>
        <v>7.378640776699029</v>
      </c>
      <c r="K1074" s="2">
        <v>515</v>
      </c>
    </row>
    <row r="1075" spans="2:11" ht="12.75">
      <c r="B1075" s="249">
        <v>3000</v>
      </c>
      <c r="C1075" s="1" t="s">
        <v>128</v>
      </c>
      <c r="D1075" s="13" t="s">
        <v>377</v>
      </c>
      <c r="E1075" s="1" t="s">
        <v>73</v>
      </c>
      <c r="F1075" s="28" t="s">
        <v>433</v>
      </c>
      <c r="G1075" s="28" t="s">
        <v>265</v>
      </c>
      <c r="H1075" s="5">
        <f t="shared" si="86"/>
        <v>-6800</v>
      </c>
      <c r="I1075" s="23">
        <f t="shared" si="85"/>
        <v>5.825242718446602</v>
      </c>
      <c r="K1075" s="2">
        <v>515</v>
      </c>
    </row>
    <row r="1076" spans="2:11" ht="12.75">
      <c r="B1076" s="249">
        <v>10000</v>
      </c>
      <c r="C1076" s="1" t="s">
        <v>435</v>
      </c>
      <c r="D1076" s="13" t="s">
        <v>377</v>
      </c>
      <c r="E1076" s="1" t="s">
        <v>73</v>
      </c>
      <c r="F1076" s="28" t="s">
        <v>433</v>
      </c>
      <c r="G1076" s="28" t="s">
        <v>321</v>
      </c>
      <c r="H1076" s="5">
        <f t="shared" si="86"/>
        <v>-16800</v>
      </c>
      <c r="I1076" s="23">
        <f t="shared" si="85"/>
        <v>19.41747572815534</v>
      </c>
      <c r="K1076" s="2">
        <v>515</v>
      </c>
    </row>
    <row r="1077" spans="2:11" ht="12.75">
      <c r="B1077" s="249">
        <v>10000</v>
      </c>
      <c r="C1077" s="1" t="s">
        <v>435</v>
      </c>
      <c r="D1077" s="13" t="s">
        <v>377</v>
      </c>
      <c r="E1077" s="1" t="s">
        <v>73</v>
      </c>
      <c r="F1077" s="28" t="s">
        <v>433</v>
      </c>
      <c r="G1077" s="28" t="s">
        <v>321</v>
      </c>
      <c r="H1077" s="5">
        <f t="shared" si="86"/>
        <v>-26800</v>
      </c>
      <c r="I1077" s="23">
        <f t="shared" si="85"/>
        <v>19.41747572815534</v>
      </c>
      <c r="K1077" s="2">
        <v>515</v>
      </c>
    </row>
    <row r="1078" spans="1:11" s="47" customFormat="1" ht="12.75">
      <c r="A1078" s="12"/>
      <c r="B1078" s="224">
        <f>SUM(B1074:B1077)</f>
        <v>26800</v>
      </c>
      <c r="C1078" s="12" t="s">
        <v>364</v>
      </c>
      <c r="D1078" s="12"/>
      <c r="E1078" s="12"/>
      <c r="F1078" s="19"/>
      <c r="G1078" s="19"/>
      <c r="H1078" s="44">
        <v>0</v>
      </c>
      <c r="I1078" s="45">
        <f t="shared" si="85"/>
        <v>52.03883495145631</v>
      </c>
      <c r="K1078" s="2">
        <v>515</v>
      </c>
    </row>
    <row r="1079" spans="2:11" ht="12.75">
      <c r="B1079" s="249"/>
      <c r="H1079" s="5">
        <f aca="true" t="shared" si="87" ref="H1079:H1084">H1078-B1079</f>
        <v>0</v>
      </c>
      <c r="I1079" s="23">
        <f t="shared" si="85"/>
        <v>0</v>
      </c>
      <c r="K1079" s="2">
        <v>515</v>
      </c>
    </row>
    <row r="1080" spans="2:11" ht="12.75">
      <c r="B1080" s="249"/>
      <c r="H1080" s="5">
        <f t="shared" si="87"/>
        <v>0</v>
      </c>
      <c r="I1080" s="23">
        <f t="shared" si="85"/>
        <v>0</v>
      </c>
      <c r="K1080" s="2">
        <v>515</v>
      </c>
    </row>
    <row r="1081" spans="2:11" ht="12.75">
      <c r="B1081" s="249">
        <v>3000</v>
      </c>
      <c r="C1081" s="1" t="s">
        <v>23</v>
      </c>
      <c r="D1081" s="13" t="s">
        <v>377</v>
      </c>
      <c r="E1081" s="1" t="s">
        <v>24</v>
      </c>
      <c r="F1081" s="28" t="s">
        <v>433</v>
      </c>
      <c r="G1081" s="28" t="s">
        <v>265</v>
      </c>
      <c r="H1081" s="5">
        <f t="shared" si="87"/>
        <v>-3000</v>
      </c>
      <c r="I1081" s="23">
        <f t="shared" si="85"/>
        <v>5.825242718446602</v>
      </c>
      <c r="K1081" s="2">
        <v>515</v>
      </c>
    </row>
    <row r="1082" spans="2:11" ht="12.75">
      <c r="B1082" s="249">
        <v>2000</v>
      </c>
      <c r="C1082" s="1" t="s">
        <v>23</v>
      </c>
      <c r="D1082" s="13" t="s">
        <v>377</v>
      </c>
      <c r="E1082" s="1" t="s">
        <v>24</v>
      </c>
      <c r="F1082" s="28" t="s">
        <v>433</v>
      </c>
      <c r="G1082" s="28" t="s">
        <v>220</v>
      </c>
      <c r="H1082" s="5">
        <f t="shared" si="87"/>
        <v>-5000</v>
      </c>
      <c r="I1082" s="23">
        <f t="shared" si="85"/>
        <v>3.883495145631068</v>
      </c>
      <c r="K1082" s="2">
        <v>515</v>
      </c>
    </row>
    <row r="1083" spans="2:11" ht="12.75">
      <c r="B1083" s="249">
        <v>5000</v>
      </c>
      <c r="C1083" s="1" t="s">
        <v>23</v>
      </c>
      <c r="D1083" s="13" t="s">
        <v>377</v>
      </c>
      <c r="E1083" s="1" t="s">
        <v>24</v>
      </c>
      <c r="F1083" s="28" t="s">
        <v>433</v>
      </c>
      <c r="G1083" s="28" t="s">
        <v>265</v>
      </c>
      <c r="H1083" s="5">
        <f t="shared" si="87"/>
        <v>-10000</v>
      </c>
      <c r="I1083" s="23">
        <f t="shared" si="85"/>
        <v>9.70873786407767</v>
      </c>
      <c r="K1083" s="2">
        <v>515</v>
      </c>
    </row>
    <row r="1084" spans="2:11" ht="12.75">
      <c r="B1084" s="249">
        <v>180000</v>
      </c>
      <c r="C1084" s="13" t="s">
        <v>973</v>
      </c>
      <c r="D1084" s="13" t="s">
        <v>377</v>
      </c>
      <c r="F1084" s="28" t="s">
        <v>1010</v>
      </c>
      <c r="G1084" s="28" t="s">
        <v>321</v>
      </c>
      <c r="H1084" s="5">
        <f t="shared" si="87"/>
        <v>-190000</v>
      </c>
      <c r="I1084" s="23">
        <f t="shared" si="85"/>
        <v>349.5145631067961</v>
      </c>
      <c r="K1084" s="2">
        <v>515</v>
      </c>
    </row>
    <row r="1085" spans="1:11" s="47" customFormat="1" ht="12.75">
      <c r="A1085" s="12"/>
      <c r="B1085" s="224">
        <f>SUM(B1081:B1084)</f>
        <v>190000</v>
      </c>
      <c r="C1085" s="12" t="s">
        <v>23</v>
      </c>
      <c r="D1085" s="12"/>
      <c r="E1085" s="12"/>
      <c r="F1085" s="19"/>
      <c r="G1085" s="19"/>
      <c r="H1085" s="44">
        <v>0</v>
      </c>
      <c r="I1085" s="45">
        <f t="shared" si="85"/>
        <v>368.93203883495147</v>
      </c>
      <c r="K1085" s="2">
        <v>515</v>
      </c>
    </row>
    <row r="1086" spans="8:11" ht="12.75">
      <c r="H1086" s="5">
        <f>H1085-B1086</f>
        <v>0</v>
      </c>
      <c r="I1086" s="23">
        <f t="shared" si="85"/>
        <v>0</v>
      </c>
      <c r="K1086" s="2">
        <v>515</v>
      </c>
    </row>
    <row r="1087" spans="8:11" ht="12.75">
      <c r="H1087" s="5">
        <f>H1086-B1087</f>
        <v>0</v>
      </c>
      <c r="I1087" s="23">
        <f t="shared" si="85"/>
        <v>0</v>
      </c>
      <c r="K1087" s="2">
        <v>515</v>
      </c>
    </row>
    <row r="1088" spans="2:11" ht="12.75">
      <c r="B1088" s="85">
        <v>16000</v>
      </c>
      <c r="C1088" s="1" t="s">
        <v>26</v>
      </c>
      <c r="D1088" s="13" t="s">
        <v>377</v>
      </c>
      <c r="E1088" s="1" t="s">
        <v>73</v>
      </c>
      <c r="F1088" s="28" t="s">
        <v>439</v>
      </c>
      <c r="G1088" s="28" t="s">
        <v>265</v>
      </c>
      <c r="H1088" s="5">
        <f>H1087-B1088</f>
        <v>-16000</v>
      </c>
      <c r="I1088" s="23">
        <f t="shared" si="85"/>
        <v>31.067961165048544</v>
      </c>
      <c r="K1088" s="2">
        <v>515</v>
      </c>
    </row>
    <row r="1089" spans="2:11" ht="12.75">
      <c r="B1089" s="85">
        <v>30000</v>
      </c>
      <c r="C1089" s="1" t="s">
        <v>434</v>
      </c>
      <c r="D1089" s="13" t="s">
        <v>377</v>
      </c>
      <c r="E1089" s="1" t="s">
        <v>73</v>
      </c>
      <c r="F1089" s="31" t="s">
        <v>433</v>
      </c>
      <c r="G1089" s="28" t="s">
        <v>220</v>
      </c>
      <c r="H1089" s="5">
        <f>H1088-B1089</f>
        <v>-46000</v>
      </c>
      <c r="I1089" s="23">
        <f t="shared" si="85"/>
        <v>58.25242718446602</v>
      </c>
      <c r="K1089" s="2">
        <v>515</v>
      </c>
    </row>
    <row r="1090" spans="1:11" s="47" customFormat="1" ht="12.75">
      <c r="A1090" s="12"/>
      <c r="B1090" s="212">
        <f>SUM(B1088:B1089)</f>
        <v>46000</v>
      </c>
      <c r="C1090" s="12" t="s">
        <v>26</v>
      </c>
      <c r="D1090" s="12"/>
      <c r="E1090" s="12"/>
      <c r="F1090" s="19"/>
      <c r="G1090" s="19"/>
      <c r="H1090" s="44">
        <v>0</v>
      </c>
      <c r="I1090" s="45">
        <f t="shared" si="85"/>
        <v>89.32038834951456</v>
      </c>
      <c r="K1090" s="2">
        <v>515</v>
      </c>
    </row>
    <row r="1091" spans="2:11" ht="12.75">
      <c r="B1091" s="85"/>
      <c r="H1091" s="5">
        <f>H1090-B1091</f>
        <v>0</v>
      </c>
      <c r="I1091" s="23">
        <f t="shared" si="85"/>
        <v>0</v>
      </c>
      <c r="K1091" s="2">
        <v>515</v>
      </c>
    </row>
    <row r="1092" spans="2:11" ht="12.75">
      <c r="B1092" s="85"/>
      <c r="H1092" s="5">
        <f>H1091-B1092</f>
        <v>0</v>
      </c>
      <c r="I1092" s="23">
        <f t="shared" si="85"/>
        <v>0</v>
      </c>
      <c r="K1092" s="2">
        <v>515</v>
      </c>
    </row>
    <row r="1093" spans="2:11" ht="12.75">
      <c r="B1093" s="85">
        <v>10000</v>
      </c>
      <c r="C1093" s="1" t="s">
        <v>360</v>
      </c>
      <c r="D1093" s="13" t="s">
        <v>377</v>
      </c>
      <c r="E1093" s="1" t="s">
        <v>73</v>
      </c>
      <c r="F1093" s="28" t="s">
        <v>433</v>
      </c>
      <c r="G1093" s="28" t="s">
        <v>220</v>
      </c>
      <c r="H1093" s="5">
        <f>H1092-B1093</f>
        <v>-10000</v>
      </c>
      <c r="I1093" s="23">
        <f t="shared" si="85"/>
        <v>19.41747572815534</v>
      </c>
      <c r="K1093" s="2">
        <v>515</v>
      </c>
    </row>
    <row r="1094" spans="2:11" ht="12.75">
      <c r="B1094" s="85">
        <v>10000</v>
      </c>
      <c r="C1094" s="1" t="s">
        <v>360</v>
      </c>
      <c r="D1094" s="13" t="s">
        <v>377</v>
      </c>
      <c r="E1094" s="1" t="s">
        <v>73</v>
      </c>
      <c r="F1094" s="28" t="s">
        <v>433</v>
      </c>
      <c r="G1094" s="28" t="s">
        <v>220</v>
      </c>
      <c r="H1094" s="5">
        <f>H1093-B1094</f>
        <v>-20000</v>
      </c>
      <c r="I1094" s="23">
        <f t="shared" si="85"/>
        <v>19.41747572815534</v>
      </c>
      <c r="K1094" s="2">
        <v>515</v>
      </c>
    </row>
    <row r="1095" spans="1:11" s="47" customFormat="1" ht="12.75">
      <c r="A1095" s="12"/>
      <c r="B1095" s="212">
        <f>SUM(B1093:B1094)</f>
        <v>20000</v>
      </c>
      <c r="C1095" s="12" t="s">
        <v>28</v>
      </c>
      <c r="D1095" s="12"/>
      <c r="E1095" s="12"/>
      <c r="F1095" s="19"/>
      <c r="G1095" s="19"/>
      <c r="H1095" s="44">
        <v>0</v>
      </c>
      <c r="I1095" s="45">
        <f t="shared" si="85"/>
        <v>38.83495145631068</v>
      </c>
      <c r="K1095" s="2">
        <v>515</v>
      </c>
    </row>
    <row r="1096" spans="2:11" ht="12.75">
      <c r="B1096" s="85"/>
      <c r="H1096" s="5">
        <f aca="true" t="shared" si="88" ref="H1096:H1103">H1095-B1096</f>
        <v>0</v>
      </c>
      <c r="I1096" s="23">
        <f t="shared" si="85"/>
        <v>0</v>
      </c>
      <c r="K1096" s="2">
        <v>515</v>
      </c>
    </row>
    <row r="1097" spans="2:11" ht="12.75">
      <c r="B1097" s="85"/>
      <c r="H1097" s="5">
        <f t="shared" si="88"/>
        <v>0</v>
      </c>
      <c r="I1097" s="23">
        <f t="shared" si="85"/>
        <v>0</v>
      </c>
      <c r="K1097" s="2">
        <v>515</v>
      </c>
    </row>
    <row r="1098" spans="2:11" ht="12.75">
      <c r="B1098" s="85">
        <v>15000</v>
      </c>
      <c r="C1098" s="1" t="s">
        <v>353</v>
      </c>
      <c r="D1098" s="13" t="s">
        <v>377</v>
      </c>
      <c r="E1098" s="1" t="s">
        <v>30</v>
      </c>
      <c r="F1098" s="28" t="s">
        <v>433</v>
      </c>
      <c r="G1098" s="28" t="s">
        <v>215</v>
      </c>
      <c r="H1098" s="5">
        <f t="shared" si="88"/>
        <v>-15000</v>
      </c>
      <c r="I1098" s="23">
        <f t="shared" si="85"/>
        <v>29.12621359223301</v>
      </c>
      <c r="K1098" s="2">
        <v>515</v>
      </c>
    </row>
    <row r="1099" spans="2:11" ht="12.75">
      <c r="B1099" s="85">
        <v>40000</v>
      </c>
      <c r="C1099" s="1" t="s">
        <v>436</v>
      </c>
      <c r="D1099" s="13" t="s">
        <v>377</v>
      </c>
      <c r="E1099" s="1" t="s">
        <v>395</v>
      </c>
      <c r="F1099" s="28" t="s">
        <v>433</v>
      </c>
      <c r="G1099" s="28" t="s">
        <v>265</v>
      </c>
      <c r="H1099" s="5">
        <f t="shared" si="88"/>
        <v>-55000</v>
      </c>
      <c r="I1099" s="23">
        <f t="shared" si="85"/>
        <v>77.66990291262135</v>
      </c>
      <c r="K1099" s="2">
        <v>515</v>
      </c>
    </row>
    <row r="1100" spans="2:11" ht="12.75">
      <c r="B1100" s="85">
        <v>10000</v>
      </c>
      <c r="C1100" s="1" t="s">
        <v>353</v>
      </c>
      <c r="D1100" s="13" t="s">
        <v>377</v>
      </c>
      <c r="E1100" s="1" t="s">
        <v>30</v>
      </c>
      <c r="F1100" s="28" t="s">
        <v>433</v>
      </c>
      <c r="G1100" s="28" t="s">
        <v>265</v>
      </c>
      <c r="H1100" s="5">
        <f t="shared" si="88"/>
        <v>-65000</v>
      </c>
      <c r="I1100" s="23">
        <f t="shared" si="85"/>
        <v>19.41747572815534</v>
      </c>
      <c r="K1100" s="2">
        <v>515</v>
      </c>
    </row>
    <row r="1101" spans="2:11" ht="12.75">
      <c r="B1101" s="85">
        <v>7500</v>
      </c>
      <c r="C1101" s="1" t="s">
        <v>353</v>
      </c>
      <c r="D1101" s="13" t="s">
        <v>377</v>
      </c>
      <c r="E1101" s="1" t="s">
        <v>30</v>
      </c>
      <c r="F1101" s="28" t="s">
        <v>433</v>
      </c>
      <c r="G1101" s="28" t="s">
        <v>220</v>
      </c>
      <c r="H1101" s="5">
        <f t="shared" si="88"/>
        <v>-72500</v>
      </c>
      <c r="I1101" s="23">
        <f t="shared" si="85"/>
        <v>14.563106796116505</v>
      </c>
      <c r="K1101" s="2">
        <v>515</v>
      </c>
    </row>
    <row r="1102" spans="2:11" ht="12.75">
      <c r="B1102" s="85">
        <v>50000</v>
      </c>
      <c r="C1102" s="13" t="s">
        <v>972</v>
      </c>
      <c r="D1102" s="13" t="s">
        <v>377</v>
      </c>
      <c r="E1102" s="1" t="s">
        <v>30</v>
      </c>
      <c r="F1102" s="28" t="s">
        <v>433</v>
      </c>
      <c r="G1102" s="28" t="s">
        <v>318</v>
      </c>
      <c r="H1102" s="5">
        <f t="shared" si="88"/>
        <v>-122500</v>
      </c>
      <c r="I1102" s="23">
        <f t="shared" si="85"/>
        <v>97.0873786407767</v>
      </c>
      <c r="K1102" s="2">
        <v>515</v>
      </c>
    </row>
    <row r="1103" spans="2:11" ht="12.75">
      <c r="B1103" s="85">
        <v>100000</v>
      </c>
      <c r="C1103" s="13" t="s">
        <v>974</v>
      </c>
      <c r="D1103" s="13" t="s">
        <v>377</v>
      </c>
      <c r="E1103" s="1" t="s">
        <v>395</v>
      </c>
      <c r="F1103" s="28" t="s">
        <v>433</v>
      </c>
      <c r="G1103" s="28" t="s">
        <v>321</v>
      </c>
      <c r="H1103" s="5">
        <f t="shared" si="88"/>
        <v>-222500</v>
      </c>
      <c r="I1103" s="23">
        <f t="shared" si="85"/>
        <v>194.1747572815534</v>
      </c>
      <c r="K1103" s="2">
        <v>515</v>
      </c>
    </row>
    <row r="1104" spans="1:11" s="47" customFormat="1" ht="12.75">
      <c r="A1104" s="12"/>
      <c r="B1104" s="212">
        <f>SUM(B1098:B1103)</f>
        <v>222500</v>
      </c>
      <c r="C1104" s="12"/>
      <c r="D1104" s="12"/>
      <c r="E1104" s="12" t="s">
        <v>438</v>
      </c>
      <c r="F1104" s="19"/>
      <c r="G1104" s="19"/>
      <c r="H1104" s="44">
        <v>0</v>
      </c>
      <c r="I1104" s="45">
        <f t="shared" si="85"/>
        <v>432.0388349514563</v>
      </c>
      <c r="K1104" s="2">
        <v>515</v>
      </c>
    </row>
    <row r="1105" spans="8:11" ht="12.75">
      <c r="H1105" s="5">
        <f aca="true" t="shared" si="89" ref="H1105:H1110">H1104-B1105</f>
        <v>0</v>
      </c>
      <c r="I1105" s="23">
        <f t="shared" si="85"/>
        <v>0</v>
      </c>
      <c r="K1105" s="2">
        <v>515</v>
      </c>
    </row>
    <row r="1106" spans="8:11" ht="12.75">
      <c r="H1106" s="5">
        <f t="shared" si="89"/>
        <v>0</v>
      </c>
      <c r="I1106" s="23">
        <f t="shared" si="85"/>
        <v>0</v>
      </c>
      <c r="K1106" s="2">
        <v>515</v>
      </c>
    </row>
    <row r="1107" spans="8:11" ht="12.75">
      <c r="H1107" s="5">
        <f t="shared" si="89"/>
        <v>0</v>
      </c>
      <c r="I1107" s="23">
        <f t="shared" si="85"/>
        <v>0</v>
      </c>
      <c r="K1107" s="2">
        <v>515</v>
      </c>
    </row>
    <row r="1108" spans="8:11" ht="12.75">
      <c r="H1108" s="5">
        <f t="shared" si="89"/>
        <v>0</v>
      </c>
      <c r="I1108" s="23">
        <f t="shared" si="85"/>
        <v>0</v>
      </c>
      <c r="K1108" s="2">
        <v>515</v>
      </c>
    </row>
    <row r="1109" spans="8:11" ht="12.75">
      <c r="H1109" s="5">
        <f t="shared" si="89"/>
        <v>0</v>
      </c>
      <c r="I1109" s="23">
        <f t="shared" si="85"/>
        <v>0</v>
      </c>
      <c r="K1109" s="2">
        <v>515</v>
      </c>
    </row>
    <row r="1110" spans="8:11" ht="12.75">
      <c r="H1110" s="5">
        <f t="shared" si="89"/>
        <v>0</v>
      </c>
      <c r="I1110" s="23">
        <f t="shared" si="85"/>
        <v>0</v>
      </c>
      <c r="K1110" s="2">
        <v>515</v>
      </c>
    </row>
    <row r="1111" spans="1:11" s="47" customFormat="1" ht="12.75">
      <c r="A1111" s="12"/>
      <c r="B1111" s="44">
        <f>+B1118+B1125+B1129</f>
        <v>199700</v>
      </c>
      <c r="C1111" s="49" t="s">
        <v>441</v>
      </c>
      <c r="D1111" s="48" t="s">
        <v>451</v>
      </c>
      <c r="E1111" s="49" t="s">
        <v>970</v>
      </c>
      <c r="F1111" s="19"/>
      <c r="G1111" s="19"/>
      <c r="H1111" s="44"/>
      <c r="I1111" s="45">
        <f t="shared" si="85"/>
        <v>387.7669902912621</v>
      </c>
      <c r="K1111" s="2">
        <v>515</v>
      </c>
    </row>
    <row r="1112" spans="8:11" ht="12.75">
      <c r="H1112" s="5">
        <v>0</v>
      </c>
      <c r="I1112" s="23">
        <f t="shared" si="85"/>
        <v>0</v>
      </c>
      <c r="K1112" s="2">
        <v>515</v>
      </c>
    </row>
    <row r="1113" spans="8:11" ht="12.75">
      <c r="H1113" s="5">
        <f>H1112-B1113</f>
        <v>0</v>
      </c>
      <c r="I1113" s="23">
        <f t="shared" si="85"/>
        <v>0</v>
      </c>
      <c r="K1113" s="2">
        <v>515</v>
      </c>
    </row>
    <row r="1114" spans="8:11" ht="12.75">
      <c r="H1114" s="5">
        <f>H1113-B1114</f>
        <v>0</v>
      </c>
      <c r="I1114" s="23">
        <f t="shared" si="85"/>
        <v>0</v>
      </c>
      <c r="K1114" s="2">
        <v>515</v>
      </c>
    </row>
    <row r="1115" spans="8:11" ht="12.75">
      <c r="H1115" s="5">
        <f>H1114-B1115</f>
        <v>0</v>
      </c>
      <c r="I1115" s="23">
        <f t="shared" si="85"/>
        <v>0</v>
      </c>
      <c r="K1115" s="2">
        <v>515</v>
      </c>
    </row>
    <row r="1116" spans="2:11" ht="12.75">
      <c r="B1116" s="143">
        <v>10000</v>
      </c>
      <c r="C1116" s="1" t="s">
        <v>0</v>
      </c>
      <c r="D1116" s="1" t="s">
        <v>377</v>
      </c>
      <c r="E1116" s="1" t="s">
        <v>15</v>
      </c>
      <c r="F1116" s="28" t="s">
        <v>446</v>
      </c>
      <c r="G1116" s="28" t="s">
        <v>293</v>
      </c>
      <c r="H1116" s="5">
        <f>H1115-B1116</f>
        <v>-10000</v>
      </c>
      <c r="I1116" s="23">
        <f t="shared" si="85"/>
        <v>19.41747572815534</v>
      </c>
      <c r="K1116" s="2">
        <v>515</v>
      </c>
    </row>
    <row r="1117" spans="2:11" ht="12.75">
      <c r="B1117" s="143">
        <v>100000</v>
      </c>
      <c r="C1117" s="1" t="s">
        <v>0</v>
      </c>
      <c r="D1117" s="1" t="s">
        <v>377</v>
      </c>
      <c r="E1117" s="1" t="s">
        <v>15</v>
      </c>
      <c r="F1117" s="28" t="s">
        <v>445</v>
      </c>
      <c r="G1117" s="28" t="s">
        <v>337</v>
      </c>
      <c r="H1117" s="5">
        <f>H1116-B1117</f>
        <v>-110000</v>
      </c>
      <c r="I1117" s="23">
        <f t="shared" si="85"/>
        <v>194.1747572815534</v>
      </c>
      <c r="K1117" s="2">
        <v>515</v>
      </c>
    </row>
    <row r="1118" spans="1:11" s="47" customFormat="1" ht="12.75">
      <c r="A1118" s="12"/>
      <c r="B1118" s="260">
        <f>SUM(B1116:B1117)</f>
        <v>110000</v>
      </c>
      <c r="C1118" s="12" t="s">
        <v>0</v>
      </c>
      <c r="D1118" s="12"/>
      <c r="E1118" s="12"/>
      <c r="F1118" s="19"/>
      <c r="G1118" s="19"/>
      <c r="H1118" s="44">
        <v>0</v>
      </c>
      <c r="I1118" s="45">
        <f t="shared" si="85"/>
        <v>213.59223300970874</v>
      </c>
      <c r="K1118" s="2">
        <v>515</v>
      </c>
    </row>
    <row r="1119" spans="8:11" ht="12.75">
      <c r="H1119" s="5">
        <f aca="true" t="shared" si="90" ref="H1119:H1124">H1118-B1119</f>
        <v>0</v>
      </c>
      <c r="I1119" s="23">
        <f t="shared" si="85"/>
        <v>0</v>
      </c>
      <c r="K1119" s="2">
        <v>515</v>
      </c>
    </row>
    <row r="1120" spans="8:11" ht="12.75">
      <c r="H1120" s="5">
        <f t="shared" si="90"/>
        <v>0</v>
      </c>
      <c r="I1120" s="23">
        <f t="shared" si="85"/>
        <v>0</v>
      </c>
      <c r="K1120" s="2">
        <v>515</v>
      </c>
    </row>
    <row r="1121" spans="2:11" ht="12.75">
      <c r="B1121" s="249">
        <v>10000</v>
      </c>
      <c r="C1121" s="1" t="s">
        <v>435</v>
      </c>
      <c r="D1121" s="1" t="s">
        <v>377</v>
      </c>
      <c r="E1121" s="1" t="s">
        <v>73</v>
      </c>
      <c r="F1121" s="28" t="s">
        <v>450</v>
      </c>
      <c r="G1121" s="28" t="s">
        <v>293</v>
      </c>
      <c r="H1121" s="5">
        <f t="shared" si="90"/>
        <v>-10000</v>
      </c>
      <c r="I1121" s="23">
        <f t="shared" si="85"/>
        <v>19.41747572815534</v>
      </c>
      <c r="K1121" s="2">
        <v>515</v>
      </c>
    </row>
    <row r="1122" spans="2:11" ht="12.75">
      <c r="B1122" s="249">
        <v>6500</v>
      </c>
      <c r="C1122" s="1" t="s">
        <v>442</v>
      </c>
      <c r="D1122" s="1" t="s">
        <v>377</v>
      </c>
      <c r="E1122" s="1" t="s">
        <v>73</v>
      </c>
      <c r="F1122" s="28" t="s">
        <v>449</v>
      </c>
      <c r="G1122" s="28" t="s">
        <v>293</v>
      </c>
      <c r="H1122" s="5">
        <f t="shared" si="90"/>
        <v>-16500</v>
      </c>
      <c r="I1122" s="23">
        <f t="shared" si="85"/>
        <v>12.62135922330097</v>
      </c>
      <c r="K1122" s="2">
        <v>515</v>
      </c>
    </row>
    <row r="1123" spans="2:11" ht="12.75">
      <c r="B1123" s="249">
        <v>3500</v>
      </c>
      <c r="C1123" s="1" t="s">
        <v>443</v>
      </c>
      <c r="D1123" s="1" t="s">
        <v>377</v>
      </c>
      <c r="E1123" s="1" t="s">
        <v>73</v>
      </c>
      <c r="F1123" s="52" t="s">
        <v>448</v>
      </c>
      <c r="G1123" s="28" t="s">
        <v>293</v>
      </c>
      <c r="H1123" s="5">
        <f t="shared" si="90"/>
        <v>-20000</v>
      </c>
      <c r="I1123" s="23">
        <f t="shared" si="85"/>
        <v>6.796116504854369</v>
      </c>
      <c r="K1123" s="2">
        <v>515</v>
      </c>
    </row>
    <row r="1124" spans="2:11" ht="12.75">
      <c r="B1124" s="249">
        <v>22700</v>
      </c>
      <c r="C1124" s="1" t="s">
        <v>444</v>
      </c>
      <c r="D1124" s="1" t="s">
        <v>377</v>
      </c>
      <c r="E1124" s="1" t="s">
        <v>73</v>
      </c>
      <c r="F1124" s="28" t="s">
        <v>447</v>
      </c>
      <c r="G1124" s="28" t="s">
        <v>293</v>
      </c>
      <c r="H1124" s="5">
        <f t="shared" si="90"/>
        <v>-42700</v>
      </c>
      <c r="I1124" s="23">
        <f t="shared" si="85"/>
        <v>44.077669902912625</v>
      </c>
      <c r="K1124" s="2">
        <v>515</v>
      </c>
    </row>
    <row r="1125" spans="1:11" s="47" customFormat="1" ht="12.75">
      <c r="A1125" s="12"/>
      <c r="B1125" s="224">
        <f>SUM(B1121:B1124)</f>
        <v>42700</v>
      </c>
      <c r="C1125" s="12" t="s">
        <v>364</v>
      </c>
      <c r="D1125" s="12"/>
      <c r="E1125" s="12"/>
      <c r="F1125" s="19"/>
      <c r="G1125" s="19"/>
      <c r="H1125" s="44">
        <v>0</v>
      </c>
      <c r="I1125" s="45">
        <f t="shared" si="85"/>
        <v>82.9126213592233</v>
      </c>
      <c r="K1125" s="2">
        <v>515</v>
      </c>
    </row>
    <row r="1126" spans="8:11" ht="12.75">
      <c r="H1126" s="5">
        <f>H1125-B1126</f>
        <v>0</v>
      </c>
      <c r="I1126" s="23">
        <f t="shared" si="85"/>
        <v>0</v>
      </c>
      <c r="K1126" s="2">
        <v>515</v>
      </c>
    </row>
    <row r="1127" spans="2:11" ht="12.75">
      <c r="B1127" s="143">
        <v>35000</v>
      </c>
      <c r="C1127" s="1" t="s">
        <v>26</v>
      </c>
      <c r="D1127" s="1" t="s">
        <v>377</v>
      </c>
      <c r="E1127" s="1" t="s">
        <v>73</v>
      </c>
      <c r="F1127" s="28" t="s">
        <v>445</v>
      </c>
      <c r="G1127" s="28" t="s">
        <v>293</v>
      </c>
      <c r="H1127" s="5">
        <f>H1126-B1127</f>
        <v>-35000</v>
      </c>
      <c r="I1127" s="23">
        <f t="shared" si="85"/>
        <v>67.96116504854369</v>
      </c>
      <c r="K1127" s="2">
        <v>515</v>
      </c>
    </row>
    <row r="1128" spans="2:11" ht="12.75">
      <c r="B1128" s="143">
        <v>12000</v>
      </c>
      <c r="C1128" s="13" t="s">
        <v>26</v>
      </c>
      <c r="D1128" s="1" t="s">
        <v>377</v>
      </c>
      <c r="E1128" s="1" t="s">
        <v>73</v>
      </c>
      <c r="F1128" s="28" t="s">
        <v>910</v>
      </c>
      <c r="G1128" s="28" t="s">
        <v>329</v>
      </c>
      <c r="H1128" s="5">
        <f>H1127-B1128</f>
        <v>-47000</v>
      </c>
      <c r="I1128" s="23">
        <f t="shared" si="85"/>
        <v>23.300970873786408</v>
      </c>
      <c r="K1128" s="2">
        <v>515</v>
      </c>
    </row>
    <row r="1129" spans="1:11" s="47" customFormat="1" ht="12.75">
      <c r="A1129" s="12"/>
      <c r="B1129" s="260">
        <f>SUM(B1127:B1128)</f>
        <v>47000</v>
      </c>
      <c r="C1129" s="12" t="s">
        <v>26</v>
      </c>
      <c r="D1129" s="12"/>
      <c r="E1129" s="12"/>
      <c r="F1129" s="19"/>
      <c r="G1129" s="19"/>
      <c r="H1129" s="44">
        <v>0</v>
      </c>
      <c r="I1129" s="45">
        <f t="shared" si="85"/>
        <v>91.2621359223301</v>
      </c>
      <c r="K1129" s="2">
        <v>515</v>
      </c>
    </row>
    <row r="1130" spans="8:11" ht="12.75">
      <c r="H1130" s="5">
        <f>H1129-B1130</f>
        <v>0</v>
      </c>
      <c r="I1130" s="23">
        <f t="shared" si="85"/>
        <v>0</v>
      </c>
      <c r="K1130" s="2">
        <v>515</v>
      </c>
    </row>
    <row r="1131" spans="8:11" ht="12.75">
      <c r="H1131" s="5">
        <v>0</v>
      </c>
      <c r="I1131" s="23">
        <f t="shared" si="85"/>
        <v>0</v>
      </c>
      <c r="K1131" s="2">
        <v>515</v>
      </c>
    </row>
    <row r="1132" spans="2:11" ht="12.75">
      <c r="B1132" s="6"/>
      <c r="H1132" s="5">
        <f>H1131-B1132</f>
        <v>0</v>
      </c>
      <c r="I1132" s="23">
        <f aca="true" t="shared" si="91" ref="I1132:I1195">+B1132/K1132</f>
        <v>0</v>
      </c>
      <c r="K1132" s="2">
        <v>515</v>
      </c>
    </row>
    <row r="1133" spans="8:11" ht="12.75">
      <c r="H1133" s="5">
        <f>H1132-B1133</f>
        <v>0</v>
      </c>
      <c r="I1133" s="23">
        <f t="shared" si="91"/>
        <v>0</v>
      </c>
      <c r="K1133" s="2">
        <v>515</v>
      </c>
    </row>
    <row r="1134" spans="1:11" s="47" customFormat="1" ht="12.75">
      <c r="A1134" s="12"/>
      <c r="B1134" s="240">
        <f>B1136+B1137</f>
        <v>360000</v>
      </c>
      <c r="C1134" s="60" t="s">
        <v>455</v>
      </c>
      <c r="D1134" s="60" t="s">
        <v>377</v>
      </c>
      <c r="E1134" s="60"/>
      <c r="F1134" s="19"/>
      <c r="G1134" s="19"/>
      <c r="H1134" s="44">
        <f>H1133-B1134</f>
        <v>-360000</v>
      </c>
      <c r="I1134" s="45">
        <f t="shared" si="91"/>
        <v>699.0291262135922</v>
      </c>
      <c r="K1134" s="2">
        <v>515</v>
      </c>
    </row>
    <row r="1135" spans="2:11" ht="12.75">
      <c r="B1135" s="85"/>
      <c r="H1135" s="5">
        <v>0</v>
      </c>
      <c r="I1135" s="23">
        <f t="shared" si="91"/>
        <v>0</v>
      </c>
      <c r="K1135" s="2">
        <v>515</v>
      </c>
    </row>
    <row r="1136" spans="2:11" ht="12.75">
      <c r="B1136" s="85">
        <v>180000</v>
      </c>
      <c r="C1136" s="1" t="s">
        <v>175</v>
      </c>
      <c r="D1136" s="1" t="s">
        <v>377</v>
      </c>
      <c r="F1136" s="52" t="s">
        <v>454</v>
      </c>
      <c r="G1136" s="28" t="s">
        <v>160</v>
      </c>
      <c r="H1136" s="5">
        <f>H1135-B1136</f>
        <v>-180000</v>
      </c>
      <c r="I1136" s="23">
        <f t="shared" si="91"/>
        <v>349.5145631067961</v>
      </c>
      <c r="K1136" s="2">
        <v>515</v>
      </c>
    </row>
    <row r="1137" spans="2:11" ht="12.75">
      <c r="B1137" s="85">
        <v>180000</v>
      </c>
      <c r="C1137" s="1" t="s">
        <v>64</v>
      </c>
      <c r="D1137" s="1" t="s">
        <v>377</v>
      </c>
      <c r="F1137" s="28" t="s">
        <v>454</v>
      </c>
      <c r="G1137" s="28" t="s">
        <v>160</v>
      </c>
      <c r="H1137" s="5">
        <f>H1136-B1137</f>
        <v>-360000</v>
      </c>
      <c r="I1137" s="23">
        <f t="shared" si="91"/>
        <v>349.5145631067961</v>
      </c>
      <c r="K1137" s="2">
        <v>515</v>
      </c>
    </row>
    <row r="1138" spans="3:11" ht="12.75">
      <c r="C1138" s="55"/>
      <c r="H1138" s="5">
        <v>0</v>
      </c>
      <c r="I1138" s="23">
        <f t="shared" si="91"/>
        <v>0</v>
      </c>
      <c r="K1138" s="2">
        <v>515</v>
      </c>
    </row>
    <row r="1139" spans="8:11" ht="12.75">
      <c r="H1139" s="5">
        <f aca="true" t="shared" si="92" ref="H1139:H1149">H1138-B1139</f>
        <v>0</v>
      </c>
      <c r="I1139" s="23">
        <f t="shared" si="91"/>
        <v>0</v>
      </c>
      <c r="K1139" s="2">
        <v>515</v>
      </c>
    </row>
    <row r="1140" spans="2:11" ht="12.75">
      <c r="B1140" s="7"/>
      <c r="H1140" s="5">
        <f t="shared" si="92"/>
        <v>0</v>
      </c>
      <c r="I1140" s="23">
        <f t="shared" si="91"/>
        <v>0</v>
      </c>
      <c r="K1140" s="2">
        <v>515</v>
      </c>
    </row>
    <row r="1141" spans="8:11" ht="12.75">
      <c r="H1141" s="5">
        <f t="shared" si="92"/>
        <v>0</v>
      </c>
      <c r="I1141" s="23">
        <f t="shared" si="91"/>
        <v>0</v>
      </c>
      <c r="K1141" s="2">
        <v>515</v>
      </c>
    </row>
    <row r="1142" spans="8:11" ht="12.75">
      <c r="H1142" s="5">
        <f t="shared" si="92"/>
        <v>0</v>
      </c>
      <c r="I1142" s="23">
        <f t="shared" si="91"/>
        <v>0</v>
      </c>
      <c r="K1142" s="2">
        <v>515</v>
      </c>
    </row>
    <row r="1143" spans="8:11" ht="12.75">
      <c r="H1143" s="5">
        <f t="shared" si="92"/>
        <v>0</v>
      </c>
      <c r="I1143" s="23">
        <f t="shared" si="91"/>
        <v>0</v>
      </c>
      <c r="K1143" s="2">
        <v>515</v>
      </c>
    </row>
    <row r="1144" spans="8:11" ht="12.75">
      <c r="H1144" s="5">
        <f t="shared" si="92"/>
        <v>0</v>
      </c>
      <c r="I1144" s="23">
        <f t="shared" si="91"/>
        <v>0</v>
      </c>
      <c r="K1144" s="2">
        <v>515</v>
      </c>
    </row>
    <row r="1145" spans="8:11" ht="12.75">
      <c r="H1145" s="5">
        <f t="shared" si="92"/>
        <v>0</v>
      </c>
      <c r="I1145" s="23">
        <f t="shared" si="91"/>
        <v>0</v>
      </c>
      <c r="K1145" s="2">
        <v>515</v>
      </c>
    </row>
    <row r="1146" spans="8:11" ht="12.75">
      <c r="H1146" s="5">
        <f t="shared" si="92"/>
        <v>0</v>
      </c>
      <c r="I1146" s="23">
        <f t="shared" si="91"/>
        <v>0</v>
      </c>
      <c r="K1146" s="2">
        <v>515</v>
      </c>
    </row>
    <row r="1147" spans="8:11" ht="12.75">
      <c r="H1147" s="5">
        <f t="shared" si="92"/>
        <v>0</v>
      </c>
      <c r="I1147" s="23">
        <f t="shared" si="91"/>
        <v>0</v>
      </c>
      <c r="K1147" s="2">
        <v>515</v>
      </c>
    </row>
    <row r="1148" spans="8:11" ht="12.75">
      <c r="H1148" s="5">
        <f t="shared" si="92"/>
        <v>0</v>
      </c>
      <c r="I1148" s="23">
        <f t="shared" si="91"/>
        <v>0</v>
      </c>
      <c r="K1148" s="2">
        <v>515</v>
      </c>
    </row>
    <row r="1149" spans="1:11" s="70" customFormat="1" ht="13.5" thickBot="1">
      <c r="A1149" s="66"/>
      <c r="B1149" s="247">
        <f>+B1220+B1228+B1232+B1248+B1313+B1326+B1347+B1390+B1396+B1416+B1421+B1427</f>
        <v>1359450</v>
      </c>
      <c r="C1149" s="64"/>
      <c r="D1149" s="65" t="s">
        <v>461</v>
      </c>
      <c r="E1149" s="66"/>
      <c r="F1149" s="67"/>
      <c r="G1149" s="67"/>
      <c r="H1149" s="68">
        <f t="shared" si="92"/>
        <v>-1359450</v>
      </c>
      <c r="I1149" s="69">
        <f t="shared" si="91"/>
        <v>2639.7087378640776</v>
      </c>
      <c r="K1149" s="2">
        <v>515</v>
      </c>
    </row>
    <row r="1150" spans="8:11" ht="12.75">
      <c r="H1150" s="5">
        <v>0</v>
      </c>
      <c r="I1150" s="23">
        <f t="shared" si="91"/>
        <v>0</v>
      </c>
      <c r="K1150" s="2">
        <v>515</v>
      </c>
    </row>
    <row r="1151" spans="8:11" ht="12.75">
      <c r="H1151" s="5">
        <f aca="true" t="shared" si="93" ref="H1151:H1182">H1150-B1151</f>
        <v>0</v>
      </c>
      <c r="I1151" s="23">
        <f t="shared" si="91"/>
        <v>0</v>
      </c>
      <c r="K1151" s="2">
        <v>515</v>
      </c>
    </row>
    <row r="1152" spans="8:11" ht="12.75">
      <c r="H1152" s="5">
        <f t="shared" si="93"/>
        <v>0</v>
      </c>
      <c r="I1152" s="23">
        <f t="shared" si="91"/>
        <v>0</v>
      </c>
      <c r="K1152" s="2">
        <v>515</v>
      </c>
    </row>
    <row r="1153" spans="2:11" ht="12.75">
      <c r="B1153" s="152">
        <v>7500</v>
      </c>
      <c r="C1153" s="34" t="s">
        <v>0</v>
      </c>
      <c r="D1153" s="13" t="s">
        <v>462</v>
      </c>
      <c r="E1153" s="13" t="s">
        <v>463</v>
      </c>
      <c r="F1153" s="28" t="s">
        <v>464</v>
      </c>
      <c r="G1153" s="31" t="s">
        <v>17</v>
      </c>
      <c r="H1153" s="5">
        <f t="shared" si="93"/>
        <v>-7500</v>
      </c>
      <c r="I1153" s="23">
        <f t="shared" si="91"/>
        <v>14.563106796116505</v>
      </c>
      <c r="K1153" s="2">
        <v>515</v>
      </c>
    </row>
    <row r="1154" spans="2:11" ht="12.75">
      <c r="B1154" s="249">
        <v>5000</v>
      </c>
      <c r="C1154" s="34" t="s">
        <v>0</v>
      </c>
      <c r="D1154" s="13" t="s">
        <v>462</v>
      </c>
      <c r="E1154" s="1" t="s">
        <v>465</v>
      </c>
      <c r="F1154" s="28" t="s">
        <v>466</v>
      </c>
      <c r="G1154" s="28" t="s">
        <v>17</v>
      </c>
      <c r="H1154" s="5">
        <f t="shared" si="93"/>
        <v>-12500</v>
      </c>
      <c r="I1154" s="23">
        <f t="shared" si="91"/>
        <v>9.70873786407767</v>
      </c>
      <c r="K1154" s="2">
        <v>515</v>
      </c>
    </row>
    <row r="1155" spans="2:11" ht="12.75">
      <c r="B1155" s="249">
        <v>5000</v>
      </c>
      <c r="C1155" s="34" t="s">
        <v>0</v>
      </c>
      <c r="D1155" s="1" t="s">
        <v>462</v>
      </c>
      <c r="E1155" s="1" t="s">
        <v>463</v>
      </c>
      <c r="F1155" s="28" t="s">
        <v>467</v>
      </c>
      <c r="G1155" s="28" t="s">
        <v>14</v>
      </c>
      <c r="H1155" s="5">
        <f t="shared" si="93"/>
        <v>-17500</v>
      </c>
      <c r="I1155" s="23">
        <f t="shared" si="91"/>
        <v>9.70873786407767</v>
      </c>
      <c r="K1155" s="2">
        <v>515</v>
      </c>
    </row>
    <row r="1156" spans="2:11" ht="12.75">
      <c r="B1156" s="249">
        <v>2000</v>
      </c>
      <c r="C1156" s="34" t="s">
        <v>0</v>
      </c>
      <c r="D1156" s="1" t="s">
        <v>462</v>
      </c>
      <c r="E1156" s="1" t="s">
        <v>465</v>
      </c>
      <c r="F1156" s="28" t="s">
        <v>468</v>
      </c>
      <c r="G1156" s="28" t="s">
        <v>14</v>
      </c>
      <c r="H1156" s="5">
        <f t="shared" si="93"/>
        <v>-19500</v>
      </c>
      <c r="I1156" s="23">
        <f t="shared" si="91"/>
        <v>3.883495145631068</v>
      </c>
      <c r="K1156" s="2">
        <v>515</v>
      </c>
    </row>
    <row r="1157" spans="2:11" ht="12.75">
      <c r="B1157" s="249">
        <v>5000</v>
      </c>
      <c r="C1157" s="34" t="s">
        <v>0</v>
      </c>
      <c r="D1157" s="1" t="s">
        <v>462</v>
      </c>
      <c r="E1157" s="1" t="s">
        <v>463</v>
      </c>
      <c r="F1157" s="28" t="s">
        <v>469</v>
      </c>
      <c r="G1157" s="28" t="s">
        <v>19</v>
      </c>
      <c r="H1157" s="5">
        <f t="shared" si="93"/>
        <v>-24500</v>
      </c>
      <c r="I1157" s="23">
        <f t="shared" si="91"/>
        <v>9.70873786407767</v>
      </c>
      <c r="K1157" s="2">
        <v>515</v>
      </c>
    </row>
    <row r="1158" spans="2:11" ht="12.75">
      <c r="B1158" s="249">
        <v>4000</v>
      </c>
      <c r="C1158" s="34" t="s">
        <v>0</v>
      </c>
      <c r="D1158" s="1" t="s">
        <v>462</v>
      </c>
      <c r="E1158" s="1" t="s">
        <v>465</v>
      </c>
      <c r="F1158" s="52" t="s">
        <v>470</v>
      </c>
      <c r="G1158" s="28" t="s">
        <v>19</v>
      </c>
      <c r="H1158" s="5">
        <f t="shared" si="93"/>
        <v>-28500</v>
      </c>
      <c r="I1158" s="23">
        <f t="shared" si="91"/>
        <v>7.766990291262136</v>
      </c>
      <c r="K1158" s="2">
        <v>515</v>
      </c>
    </row>
    <row r="1159" spans="2:11" ht="12.75">
      <c r="B1159" s="249">
        <v>4000</v>
      </c>
      <c r="C1159" s="34" t="s">
        <v>0</v>
      </c>
      <c r="D1159" s="1" t="s">
        <v>462</v>
      </c>
      <c r="E1159" s="1" t="s">
        <v>465</v>
      </c>
      <c r="F1159" s="52" t="s">
        <v>471</v>
      </c>
      <c r="G1159" s="28" t="s">
        <v>38</v>
      </c>
      <c r="H1159" s="5">
        <f t="shared" si="93"/>
        <v>-32500</v>
      </c>
      <c r="I1159" s="23">
        <f t="shared" si="91"/>
        <v>7.766990291262136</v>
      </c>
      <c r="K1159" s="2">
        <v>515</v>
      </c>
    </row>
    <row r="1160" spans="2:11" ht="12.75">
      <c r="B1160" s="249">
        <v>5000</v>
      </c>
      <c r="C1160" s="34" t="s">
        <v>0</v>
      </c>
      <c r="D1160" s="1" t="s">
        <v>462</v>
      </c>
      <c r="E1160" s="1" t="s">
        <v>463</v>
      </c>
      <c r="F1160" s="28" t="s">
        <v>472</v>
      </c>
      <c r="G1160" s="28" t="s">
        <v>38</v>
      </c>
      <c r="H1160" s="5">
        <f t="shared" si="93"/>
        <v>-37500</v>
      </c>
      <c r="I1160" s="23">
        <f t="shared" si="91"/>
        <v>9.70873786407767</v>
      </c>
      <c r="K1160" s="2">
        <v>515</v>
      </c>
    </row>
    <row r="1161" spans="2:11" ht="12.75">
      <c r="B1161" s="249">
        <v>10000</v>
      </c>
      <c r="C1161" s="34" t="s">
        <v>0</v>
      </c>
      <c r="D1161" s="1" t="s">
        <v>462</v>
      </c>
      <c r="E1161" s="1" t="s">
        <v>463</v>
      </c>
      <c r="F1161" s="41" t="s">
        <v>473</v>
      </c>
      <c r="G1161" s="28" t="s">
        <v>40</v>
      </c>
      <c r="H1161" s="5">
        <f t="shared" si="93"/>
        <v>-47500</v>
      </c>
      <c r="I1161" s="23">
        <f t="shared" si="91"/>
        <v>19.41747572815534</v>
      </c>
      <c r="K1161" s="2">
        <v>515</v>
      </c>
    </row>
    <row r="1162" spans="2:11" ht="12.75">
      <c r="B1162" s="249">
        <v>5000</v>
      </c>
      <c r="C1162" s="34" t="s">
        <v>0</v>
      </c>
      <c r="D1162" s="1" t="s">
        <v>462</v>
      </c>
      <c r="E1162" s="1" t="s">
        <v>465</v>
      </c>
      <c r="F1162" s="41" t="s">
        <v>474</v>
      </c>
      <c r="G1162" s="28" t="s">
        <v>40</v>
      </c>
      <c r="H1162" s="5">
        <f t="shared" si="93"/>
        <v>-52500</v>
      </c>
      <c r="I1162" s="23">
        <f t="shared" si="91"/>
        <v>9.70873786407767</v>
      </c>
      <c r="K1162" s="2">
        <v>515</v>
      </c>
    </row>
    <row r="1163" spans="2:11" ht="12.75">
      <c r="B1163" s="249">
        <v>10000</v>
      </c>
      <c r="C1163" s="34" t="s">
        <v>0</v>
      </c>
      <c r="D1163" s="1" t="s">
        <v>462</v>
      </c>
      <c r="E1163" s="1" t="s">
        <v>463</v>
      </c>
      <c r="F1163" s="31" t="s">
        <v>475</v>
      </c>
      <c r="G1163" s="28" t="s">
        <v>87</v>
      </c>
      <c r="H1163" s="5">
        <f t="shared" si="93"/>
        <v>-62500</v>
      </c>
      <c r="I1163" s="23">
        <f t="shared" si="91"/>
        <v>19.41747572815534</v>
      </c>
      <c r="K1163" s="2">
        <v>515</v>
      </c>
    </row>
    <row r="1164" spans="2:11" ht="12.75">
      <c r="B1164" s="249">
        <v>6000</v>
      </c>
      <c r="C1164" s="34" t="s">
        <v>0</v>
      </c>
      <c r="D1164" s="1" t="s">
        <v>462</v>
      </c>
      <c r="E1164" s="1" t="s">
        <v>465</v>
      </c>
      <c r="F1164" s="41" t="s">
        <v>476</v>
      </c>
      <c r="G1164" s="28" t="s">
        <v>87</v>
      </c>
      <c r="H1164" s="5">
        <f t="shared" si="93"/>
        <v>-68500</v>
      </c>
      <c r="I1164" s="23">
        <f t="shared" si="91"/>
        <v>11.650485436893204</v>
      </c>
      <c r="K1164" s="2">
        <v>515</v>
      </c>
    </row>
    <row r="1165" spans="2:11" ht="12.75">
      <c r="B1165" s="249">
        <v>10000</v>
      </c>
      <c r="C1165" s="34" t="s">
        <v>0</v>
      </c>
      <c r="D1165" s="1" t="s">
        <v>462</v>
      </c>
      <c r="E1165" s="1" t="s">
        <v>463</v>
      </c>
      <c r="F1165" s="41" t="s">
        <v>477</v>
      </c>
      <c r="G1165" s="28" t="s">
        <v>98</v>
      </c>
      <c r="H1165" s="5">
        <f t="shared" si="93"/>
        <v>-78500</v>
      </c>
      <c r="I1165" s="23">
        <f t="shared" si="91"/>
        <v>19.41747572815534</v>
      </c>
      <c r="K1165" s="2">
        <v>515</v>
      </c>
    </row>
    <row r="1166" spans="2:11" ht="12.75">
      <c r="B1166" s="249">
        <v>5000</v>
      </c>
      <c r="C1166" s="34" t="s">
        <v>0</v>
      </c>
      <c r="D1166" s="1" t="s">
        <v>462</v>
      </c>
      <c r="E1166" s="1" t="s">
        <v>465</v>
      </c>
      <c r="F1166" s="41" t="s">
        <v>478</v>
      </c>
      <c r="G1166" s="28" t="s">
        <v>98</v>
      </c>
      <c r="H1166" s="5">
        <f t="shared" si="93"/>
        <v>-83500</v>
      </c>
      <c r="I1166" s="23">
        <f t="shared" si="91"/>
        <v>9.70873786407767</v>
      </c>
      <c r="K1166" s="2">
        <v>515</v>
      </c>
    </row>
    <row r="1167" spans="2:11" ht="12.75">
      <c r="B1167" s="249">
        <v>5000</v>
      </c>
      <c r="C1167" s="34" t="s">
        <v>0</v>
      </c>
      <c r="D1167" s="1" t="s">
        <v>462</v>
      </c>
      <c r="E1167" s="1" t="s">
        <v>465</v>
      </c>
      <c r="F1167" s="28" t="s">
        <v>479</v>
      </c>
      <c r="G1167" s="28" t="s">
        <v>100</v>
      </c>
      <c r="H1167" s="5">
        <f t="shared" si="93"/>
        <v>-88500</v>
      </c>
      <c r="I1167" s="23">
        <f t="shared" si="91"/>
        <v>9.70873786407767</v>
      </c>
      <c r="K1167" s="2">
        <v>515</v>
      </c>
    </row>
    <row r="1168" spans="2:11" ht="12.75">
      <c r="B1168" s="249">
        <v>7500</v>
      </c>
      <c r="C1168" s="34" t="s">
        <v>0</v>
      </c>
      <c r="D1168" s="1" t="s">
        <v>462</v>
      </c>
      <c r="E1168" s="1" t="s">
        <v>463</v>
      </c>
      <c r="F1168" s="52" t="s">
        <v>480</v>
      </c>
      <c r="G1168" s="28" t="s">
        <v>100</v>
      </c>
      <c r="H1168" s="5">
        <f t="shared" si="93"/>
        <v>-96000</v>
      </c>
      <c r="I1168" s="23">
        <f t="shared" si="91"/>
        <v>14.563106796116505</v>
      </c>
      <c r="K1168" s="2">
        <v>515</v>
      </c>
    </row>
    <row r="1169" spans="2:11" ht="12.75">
      <c r="B1169" s="249">
        <v>2500</v>
      </c>
      <c r="C1169" s="34" t="s">
        <v>0</v>
      </c>
      <c r="D1169" s="1" t="s">
        <v>462</v>
      </c>
      <c r="E1169" s="1" t="s">
        <v>481</v>
      </c>
      <c r="F1169" s="28" t="s">
        <v>482</v>
      </c>
      <c r="G1169" s="28" t="s">
        <v>100</v>
      </c>
      <c r="H1169" s="5">
        <f t="shared" si="93"/>
        <v>-98500</v>
      </c>
      <c r="I1169" s="23">
        <f t="shared" si="91"/>
        <v>4.854368932038835</v>
      </c>
      <c r="K1169" s="2">
        <v>515</v>
      </c>
    </row>
    <row r="1170" spans="2:11" ht="12.75">
      <c r="B1170" s="249">
        <v>5000</v>
      </c>
      <c r="C1170" s="34" t="s">
        <v>0</v>
      </c>
      <c r="D1170" s="1" t="s">
        <v>462</v>
      </c>
      <c r="E1170" s="1" t="s">
        <v>465</v>
      </c>
      <c r="F1170" s="28" t="s">
        <v>483</v>
      </c>
      <c r="G1170" s="28" t="s">
        <v>104</v>
      </c>
      <c r="H1170" s="5">
        <f t="shared" si="93"/>
        <v>-103500</v>
      </c>
      <c r="I1170" s="23">
        <f t="shared" si="91"/>
        <v>9.70873786407767</v>
      </c>
      <c r="K1170" s="2">
        <v>515</v>
      </c>
    </row>
    <row r="1171" spans="2:11" ht="12.75">
      <c r="B1171" s="249">
        <v>12500</v>
      </c>
      <c r="C1171" s="34" t="s">
        <v>0</v>
      </c>
      <c r="D1171" s="1" t="s">
        <v>462</v>
      </c>
      <c r="E1171" s="1" t="s">
        <v>463</v>
      </c>
      <c r="F1171" s="52" t="s">
        <v>484</v>
      </c>
      <c r="G1171" s="28" t="s">
        <v>104</v>
      </c>
      <c r="H1171" s="5">
        <f t="shared" si="93"/>
        <v>-116000</v>
      </c>
      <c r="I1171" s="23">
        <f t="shared" si="91"/>
        <v>24.271844660194176</v>
      </c>
      <c r="K1171" s="2">
        <v>515</v>
      </c>
    </row>
    <row r="1172" spans="2:11" ht="12.75">
      <c r="B1172" s="249">
        <v>2000</v>
      </c>
      <c r="C1172" s="34" t="s">
        <v>0</v>
      </c>
      <c r="D1172" s="1" t="s">
        <v>462</v>
      </c>
      <c r="E1172" s="1" t="s">
        <v>485</v>
      </c>
      <c r="F1172" s="28" t="s">
        <v>486</v>
      </c>
      <c r="G1172" s="28" t="s">
        <v>106</v>
      </c>
      <c r="H1172" s="5">
        <f t="shared" si="93"/>
        <v>-118000</v>
      </c>
      <c r="I1172" s="23">
        <f t="shared" si="91"/>
        <v>3.883495145631068</v>
      </c>
      <c r="K1172" s="2">
        <v>515</v>
      </c>
    </row>
    <row r="1173" spans="2:11" ht="12.75">
      <c r="B1173" s="249">
        <v>5000</v>
      </c>
      <c r="C1173" s="34" t="s">
        <v>0</v>
      </c>
      <c r="D1173" s="1" t="s">
        <v>462</v>
      </c>
      <c r="E1173" s="1" t="s">
        <v>465</v>
      </c>
      <c r="F1173" s="28" t="s">
        <v>487</v>
      </c>
      <c r="G1173" s="28" t="s">
        <v>106</v>
      </c>
      <c r="H1173" s="5">
        <f t="shared" si="93"/>
        <v>-123000</v>
      </c>
      <c r="I1173" s="23">
        <f t="shared" si="91"/>
        <v>9.70873786407767</v>
      </c>
      <c r="K1173" s="2">
        <v>515</v>
      </c>
    </row>
    <row r="1174" spans="2:11" ht="12.75">
      <c r="B1174" s="249">
        <v>5000</v>
      </c>
      <c r="C1174" s="34" t="s">
        <v>0</v>
      </c>
      <c r="D1174" s="1" t="s">
        <v>462</v>
      </c>
      <c r="E1174" s="1" t="s">
        <v>463</v>
      </c>
      <c r="F1174" s="28" t="s">
        <v>488</v>
      </c>
      <c r="G1174" s="28" t="s">
        <v>106</v>
      </c>
      <c r="H1174" s="5">
        <f t="shared" si="93"/>
        <v>-128000</v>
      </c>
      <c r="I1174" s="23">
        <f t="shared" si="91"/>
        <v>9.70873786407767</v>
      </c>
      <c r="K1174" s="2">
        <v>515</v>
      </c>
    </row>
    <row r="1175" spans="2:11" ht="12.75">
      <c r="B1175" s="249">
        <v>3000</v>
      </c>
      <c r="C1175" s="34" t="s">
        <v>0</v>
      </c>
      <c r="D1175" s="1" t="s">
        <v>462</v>
      </c>
      <c r="E1175" s="1" t="s">
        <v>465</v>
      </c>
      <c r="F1175" s="41" t="s">
        <v>489</v>
      </c>
      <c r="G1175" s="28" t="s">
        <v>112</v>
      </c>
      <c r="H1175" s="5">
        <f t="shared" si="93"/>
        <v>-131000</v>
      </c>
      <c r="I1175" s="23">
        <f t="shared" si="91"/>
        <v>5.825242718446602</v>
      </c>
      <c r="K1175" s="2">
        <v>515</v>
      </c>
    </row>
    <row r="1176" spans="2:11" ht="12.75">
      <c r="B1176" s="249">
        <v>7500</v>
      </c>
      <c r="C1176" s="34" t="s">
        <v>0</v>
      </c>
      <c r="D1176" s="1" t="s">
        <v>462</v>
      </c>
      <c r="E1176" s="1" t="s">
        <v>463</v>
      </c>
      <c r="F1176" s="52" t="s">
        <v>490</v>
      </c>
      <c r="G1176" s="28" t="s">
        <v>112</v>
      </c>
      <c r="H1176" s="5">
        <f t="shared" si="93"/>
        <v>-138500</v>
      </c>
      <c r="I1176" s="23">
        <f t="shared" si="91"/>
        <v>14.563106796116505</v>
      </c>
      <c r="K1176" s="2">
        <v>515</v>
      </c>
    </row>
    <row r="1177" spans="2:11" ht="12.75">
      <c r="B1177" s="249">
        <v>5000</v>
      </c>
      <c r="C1177" s="34" t="s">
        <v>0</v>
      </c>
      <c r="D1177" s="1" t="s">
        <v>462</v>
      </c>
      <c r="E1177" s="1" t="s">
        <v>463</v>
      </c>
      <c r="F1177" s="28" t="s">
        <v>491</v>
      </c>
      <c r="G1177" s="28" t="s">
        <v>115</v>
      </c>
      <c r="H1177" s="5">
        <f t="shared" si="93"/>
        <v>-143500</v>
      </c>
      <c r="I1177" s="23">
        <f t="shared" si="91"/>
        <v>9.70873786407767</v>
      </c>
      <c r="K1177" s="2">
        <v>515</v>
      </c>
    </row>
    <row r="1178" spans="2:11" ht="12.75">
      <c r="B1178" s="249">
        <v>2000</v>
      </c>
      <c r="C1178" s="34" t="s">
        <v>0</v>
      </c>
      <c r="D1178" s="1" t="s">
        <v>462</v>
      </c>
      <c r="E1178" s="1" t="s">
        <v>465</v>
      </c>
      <c r="F1178" s="28" t="s">
        <v>492</v>
      </c>
      <c r="G1178" s="28" t="s">
        <v>115</v>
      </c>
      <c r="H1178" s="5">
        <f t="shared" si="93"/>
        <v>-145500</v>
      </c>
      <c r="I1178" s="23">
        <f t="shared" si="91"/>
        <v>3.883495145631068</v>
      </c>
      <c r="K1178" s="2">
        <v>515</v>
      </c>
    </row>
    <row r="1179" spans="2:11" ht="12.75">
      <c r="B1179" s="249">
        <v>5000</v>
      </c>
      <c r="C1179" s="34" t="s">
        <v>0</v>
      </c>
      <c r="D1179" s="1" t="s">
        <v>462</v>
      </c>
      <c r="E1179" s="1" t="s">
        <v>463</v>
      </c>
      <c r="F1179" s="28" t="s">
        <v>493</v>
      </c>
      <c r="G1179" s="28" t="s">
        <v>119</v>
      </c>
      <c r="H1179" s="5">
        <f t="shared" si="93"/>
        <v>-150500</v>
      </c>
      <c r="I1179" s="23">
        <f t="shared" si="91"/>
        <v>9.70873786407767</v>
      </c>
      <c r="K1179" s="2">
        <v>515</v>
      </c>
    </row>
    <row r="1180" spans="2:11" ht="12.75">
      <c r="B1180" s="250">
        <v>6000</v>
      </c>
      <c r="C1180" s="34" t="s">
        <v>0</v>
      </c>
      <c r="D1180" s="1" t="s">
        <v>462</v>
      </c>
      <c r="E1180" s="1" t="s">
        <v>465</v>
      </c>
      <c r="F1180" s="52" t="s">
        <v>494</v>
      </c>
      <c r="G1180" s="28" t="s">
        <v>119</v>
      </c>
      <c r="H1180" s="5">
        <f t="shared" si="93"/>
        <v>-156500</v>
      </c>
      <c r="I1180" s="23">
        <f t="shared" si="91"/>
        <v>11.650485436893204</v>
      </c>
      <c r="K1180" s="2">
        <v>515</v>
      </c>
    </row>
    <row r="1181" spans="2:11" ht="12.75">
      <c r="B1181" s="249">
        <v>2000</v>
      </c>
      <c r="C1181" s="34" t="s">
        <v>0</v>
      </c>
      <c r="D1181" s="1" t="s">
        <v>462</v>
      </c>
      <c r="E1181" s="1" t="s">
        <v>465</v>
      </c>
      <c r="F1181" s="28" t="s">
        <v>495</v>
      </c>
      <c r="G1181" s="28" t="s">
        <v>160</v>
      </c>
      <c r="H1181" s="5">
        <f t="shared" si="93"/>
        <v>-158500</v>
      </c>
      <c r="I1181" s="23">
        <f t="shared" si="91"/>
        <v>3.883495145631068</v>
      </c>
      <c r="K1181" s="2">
        <v>515</v>
      </c>
    </row>
    <row r="1182" spans="2:11" ht="12.75">
      <c r="B1182" s="249">
        <v>7500</v>
      </c>
      <c r="C1182" s="34" t="s">
        <v>0</v>
      </c>
      <c r="D1182" s="1" t="s">
        <v>462</v>
      </c>
      <c r="E1182" s="1" t="s">
        <v>463</v>
      </c>
      <c r="F1182" s="52" t="s">
        <v>496</v>
      </c>
      <c r="G1182" s="28" t="s">
        <v>160</v>
      </c>
      <c r="H1182" s="5">
        <f t="shared" si="93"/>
        <v>-166000</v>
      </c>
      <c r="I1182" s="23">
        <f t="shared" si="91"/>
        <v>14.563106796116505</v>
      </c>
      <c r="K1182" s="2">
        <v>515</v>
      </c>
    </row>
    <row r="1183" spans="2:11" ht="12.75">
      <c r="B1183" s="249">
        <v>2000</v>
      </c>
      <c r="C1183" s="34" t="s">
        <v>0</v>
      </c>
      <c r="D1183" s="1" t="s">
        <v>462</v>
      </c>
      <c r="E1183" s="1" t="s">
        <v>465</v>
      </c>
      <c r="F1183" s="28" t="s">
        <v>497</v>
      </c>
      <c r="G1183" s="28" t="s">
        <v>162</v>
      </c>
      <c r="H1183" s="5">
        <f aca="true" t="shared" si="94" ref="H1183:H1219">H1182-B1183</f>
        <v>-168000</v>
      </c>
      <c r="I1183" s="23">
        <f t="shared" si="91"/>
        <v>3.883495145631068</v>
      </c>
      <c r="K1183" s="2">
        <v>515</v>
      </c>
    </row>
    <row r="1184" spans="2:11" ht="12.75">
      <c r="B1184" s="249">
        <v>7500</v>
      </c>
      <c r="C1184" s="34" t="s">
        <v>0</v>
      </c>
      <c r="D1184" s="1" t="s">
        <v>462</v>
      </c>
      <c r="E1184" s="1" t="s">
        <v>463</v>
      </c>
      <c r="F1184" s="52" t="s">
        <v>498</v>
      </c>
      <c r="G1184" s="28" t="s">
        <v>162</v>
      </c>
      <c r="H1184" s="5">
        <f t="shared" si="94"/>
        <v>-175500</v>
      </c>
      <c r="I1184" s="23">
        <f t="shared" si="91"/>
        <v>14.563106796116505</v>
      </c>
      <c r="K1184" s="2">
        <v>515</v>
      </c>
    </row>
    <row r="1185" spans="2:11" ht="12.75">
      <c r="B1185" s="251">
        <v>4000</v>
      </c>
      <c r="C1185" s="1" t="s">
        <v>0</v>
      </c>
      <c r="D1185" s="1" t="s">
        <v>462</v>
      </c>
      <c r="E1185" s="1" t="s">
        <v>465</v>
      </c>
      <c r="F1185" s="52" t="s">
        <v>499</v>
      </c>
      <c r="G1185" s="28" t="s">
        <v>215</v>
      </c>
      <c r="H1185" s="5">
        <f t="shared" si="94"/>
        <v>-179500</v>
      </c>
      <c r="I1185" s="23">
        <f t="shared" si="91"/>
        <v>7.766990291262136</v>
      </c>
      <c r="K1185" s="2">
        <v>515</v>
      </c>
    </row>
    <row r="1186" spans="2:11" ht="12.75">
      <c r="B1186" s="152">
        <v>5000</v>
      </c>
      <c r="C1186" s="1" t="s">
        <v>0</v>
      </c>
      <c r="D1186" s="1" t="s">
        <v>462</v>
      </c>
      <c r="E1186" s="1" t="s">
        <v>463</v>
      </c>
      <c r="F1186" s="28" t="s">
        <v>500</v>
      </c>
      <c r="G1186" s="28" t="s">
        <v>215</v>
      </c>
      <c r="H1186" s="5">
        <f t="shared" si="94"/>
        <v>-184500</v>
      </c>
      <c r="I1186" s="23">
        <f t="shared" si="91"/>
        <v>9.70873786407767</v>
      </c>
      <c r="K1186" s="2">
        <v>515</v>
      </c>
    </row>
    <row r="1187" spans="2:11" ht="12.75">
      <c r="B1187" s="249">
        <v>3000</v>
      </c>
      <c r="C1187" s="1" t="s">
        <v>0</v>
      </c>
      <c r="D1187" s="1" t="s">
        <v>462</v>
      </c>
      <c r="E1187" s="1" t="s">
        <v>465</v>
      </c>
      <c r="F1187" s="28" t="s">
        <v>501</v>
      </c>
      <c r="G1187" s="28" t="s">
        <v>265</v>
      </c>
      <c r="H1187" s="5">
        <f t="shared" si="94"/>
        <v>-187500</v>
      </c>
      <c r="I1187" s="23">
        <f t="shared" si="91"/>
        <v>5.825242718446602</v>
      </c>
      <c r="K1187" s="2">
        <v>515</v>
      </c>
    </row>
    <row r="1188" spans="2:11" ht="12.75">
      <c r="B1188" s="249">
        <v>3000</v>
      </c>
      <c r="C1188" s="1" t="s">
        <v>0</v>
      </c>
      <c r="D1188" s="1" t="s">
        <v>462</v>
      </c>
      <c r="E1188" s="1" t="s">
        <v>465</v>
      </c>
      <c r="F1188" s="28" t="s">
        <v>502</v>
      </c>
      <c r="G1188" s="28" t="s">
        <v>220</v>
      </c>
      <c r="H1188" s="5">
        <f t="shared" si="94"/>
        <v>-190500</v>
      </c>
      <c r="I1188" s="23">
        <f t="shared" si="91"/>
        <v>5.825242718446602</v>
      </c>
      <c r="K1188" s="2">
        <v>515</v>
      </c>
    </row>
    <row r="1189" spans="2:11" ht="12.75">
      <c r="B1189" s="249">
        <v>5000</v>
      </c>
      <c r="C1189" s="1" t="s">
        <v>0</v>
      </c>
      <c r="D1189" s="1" t="s">
        <v>462</v>
      </c>
      <c r="E1189" s="1" t="s">
        <v>463</v>
      </c>
      <c r="F1189" s="28" t="s">
        <v>503</v>
      </c>
      <c r="G1189" s="28" t="s">
        <v>220</v>
      </c>
      <c r="H1189" s="5">
        <f t="shared" si="94"/>
        <v>-195500</v>
      </c>
      <c r="I1189" s="23">
        <f t="shared" si="91"/>
        <v>9.70873786407767</v>
      </c>
      <c r="K1189" s="2">
        <v>515</v>
      </c>
    </row>
    <row r="1190" spans="2:11" ht="12.75">
      <c r="B1190" s="249">
        <v>5000</v>
      </c>
      <c r="C1190" s="1" t="s">
        <v>0</v>
      </c>
      <c r="D1190" s="1" t="s">
        <v>462</v>
      </c>
      <c r="E1190" s="1" t="s">
        <v>463</v>
      </c>
      <c r="F1190" s="52" t="s">
        <v>504</v>
      </c>
      <c r="G1190" s="28" t="s">
        <v>271</v>
      </c>
      <c r="H1190" s="5">
        <f t="shared" si="94"/>
        <v>-200500</v>
      </c>
      <c r="I1190" s="23">
        <f t="shared" si="91"/>
        <v>9.70873786407767</v>
      </c>
      <c r="K1190" s="2">
        <v>515</v>
      </c>
    </row>
    <row r="1191" spans="2:11" ht="12.75">
      <c r="B1191" s="249">
        <v>4000</v>
      </c>
      <c r="C1191" s="1" t="s">
        <v>0</v>
      </c>
      <c r="D1191" s="1" t="s">
        <v>462</v>
      </c>
      <c r="E1191" s="1" t="s">
        <v>465</v>
      </c>
      <c r="F1191" s="52" t="s">
        <v>505</v>
      </c>
      <c r="G1191" s="28" t="s">
        <v>271</v>
      </c>
      <c r="H1191" s="5">
        <f t="shared" si="94"/>
        <v>-204500</v>
      </c>
      <c r="I1191" s="23">
        <f t="shared" si="91"/>
        <v>7.766990291262136</v>
      </c>
      <c r="K1191" s="2">
        <v>515</v>
      </c>
    </row>
    <row r="1192" spans="2:11" ht="12.75">
      <c r="B1192" s="249">
        <v>3000</v>
      </c>
      <c r="C1192" s="1" t="s">
        <v>0</v>
      </c>
      <c r="D1192" s="1" t="s">
        <v>462</v>
      </c>
      <c r="E1192" s="1" t="s">
        <v>465</v>
      </c>
      <c r="F1192" s="28" t="s">
        <v>506</v>
      </c>
      <c r="G1192" s="28" t="s">
        <v>273</v>
      </c>
      <c r="H1192" s="5">
        <f t="shared" si="94"/>
        <v>-207500</v>
      </c>
      <c r="I1192" s="23">
        <f t="shared" si="91"/>
        <v>5.825242718446602</v>
      </c>
      <c r="K1192" s="2">
        <v>515</v>
      </c>
    </row>
    <row r="1193" spans="2:11" ht="12.75">
      <c r="B1193" s="249">
        <v>5000</v>
      </c>
      <c r="C1193" s="1" t="s">
        <v>0</v>
      </c>
      <c r="D1193" s="1" t="s">
        <v>462</v>
      </c>
      <c r="E1193" s="1" t="s">
        <v>463</v>
      </c>
      <c r="F1193" s="28" t="s">
        <v>507</v>
      </c>
      <c r="G1193" s="28" t="s">
        <v>273</v>
      </c>
      <c r="H1193" s="5">
        <f t="shared" si="94"/>
        <v>-212500</v>
      </c>
      <c r="I1193" s="23">
        <f t="shared" si="91"/>
        <v>9.70873786407767</v>
      </c>
      <c r="K1193" s="2">
        <v>515</v>
      </c>
    </row>
    <row r="1194" spans="2:11" ht="12.75">
      <c r="B1194" s="249">
        <v>5000</v>
      </c>
      <c r="C1194" s="1" t="s">
        <v>0</v>
      </c>
      <c r="D1194" s="1" t="s">
        <v>462</v>
      </c>
      <c r="E1194" s="1" t="s">
        <v>465</v>
      </c>
      <c r="F1194" s="52" t="s">
        <v>508</v>
      </c>
      <c r="G1194" s="28" t="s">
        <v>321</v>
      </c>
      <c r="H1194" s="5">
        <f t="shared" si="94"/>
        <v>-217500</v>
      </c>
      <c r="I1194" s="23">
        <f t="shared" si="91"/>
        <v>9.70873786407767</v>
      </c>
      <c r="K1194" s="2">
        <v>515</v>
      </c>
    </row>
    <row r="1195" spans="2:11" ht="12.75">
      <c r="B1195" s="249">
        <v>10000</v>
      </c>
      <c r="C1195" s="1" t="s">
        <v>0</v>
      </c>
      <c r="D1195" s="1" t="s">
        <v>462</v>
      </c>
      <c r="E1195" s="1" t="s">
        <v>463</v>
      </c>
      <c r="F1195" s="52" t="s">
        <v>509</v>
      </c>
      <c r="G1195" s="28" t="s">
        <v>321</v>
      </c>
      <c r="H1195" s="5">
        <f t="shared" si="94"/>
        <v>-227500</v>
      </c>
      <c r="I1195" s="23">
        <f t="shared" si="91"/>
        <v>19.41747572815534</v>
      </c>
      <c r="K1195" s="2">
        <v>515</v>
      </c>
    </row>
    <row r="1196" spans="2:11" ht="12.75">
      <c r="B1196" s="249">
        <v>7500</v>
      </c>
      <c r="C1196" s="1" t="s">
        <v>0</v>
      </c>
      <c r="D1196" s="1" t="s">
        <v>462</v>
      </c>
      <c r="E1196" s="1" t="s">
        <v>463</v>
      </c>
      <c r="F1196" s="52" t="s">
        <v>510</v>
      </c>
      <c r="G1196" s="28" t="s">
        <v>511</v>
      </c>
      <c r="H1196" s="5">
        <f t="shared" si="94"/>
        <v>-235000</v>
      </c>
      <c r="I1196" s="23">
        <f aca="true" t="shared" si="95" ref="I1196:I1259">+B1196/K1196</f>
        <v>14.563106796116505</v>
      </c>
      <c r="K1196" s="2">
        <v>515</v>
      </c>
    </row>
    <row r="1197" spans="2:11" ht="12.75">
      <c r="B1197" s="249">
        <v>9000</v>
      </c>
      <c r="C1197" s="1" t="s">
        <v>0</v>
      </c>
      <c r="D1197" s="1" t="s">
        <v>462</v>
      </c>
      <c r="E1197" s="1" t="s">
        <v>465</v>
      </c>
      <c r="F1197" s="52" t="s">
        <v>512</v>
      </c>
      <c r="G1197" s="28" t="s">
        <v>324</v>
      </c>
      <c r="H1197" s="5">
        <f t="shared" si="94"/>
        <v>-244000</v>
      </c>
      <c r="I1197" s="23">
        <f t="shared" si="95"/>
        <v>17.475728155339805</v>
      </c>
      <c r="K1197" s="2">
        <v>515</v>
      </c>
    </row>
    <row r="1198" spans="2:11" ht="12.75">
      <c r="B1198" s="249">
        <v>7500</v>
      </c>
      <c r="C1198" s="1" t="s">
        <v>0</v>
      </c>
      <c r="D1198" s="1" t="s">
        <v>462</v>
      </c>
      <c r="E1198" s="1" t="s">
        <v>463</v>
      </c>
      <c r="F1198" s="52" t="s">
        <v>513</v>
      </c>
      <c r="G1198" s="28" t="s">
        <v>293</v>
      </c>
      <c r="H1198" s="5">
        <f t="shared" si="94"/>
        <v>-251500</v>
      </c>
      <c r="I1198" s="23">
        <f t="shared" si="95"/>
        <v>14.563106796116505</v>
      </c>
      <c r="K1198" s="2">
        <v>515</v>
      </c>
    </row>
    <row r="1199" spans="2:11" ht="12.75">
      <c r="B1199" s="252">
        <v>4000</v>
      </c>
      <c r="C1199" s="1" t="s">
        <v>0</v>
      </c>
      <c r="D1199" s="1" t="s">
        <v>462</v>
      </c>
      <c r="E1199" s="1" t="s">
        <v>465</v>
      </c>
      <c r="F1199" s="28" t="s">
        <v>514</v>
      </c>
      <c r="G1199" s="28" t="s">
        <v>293</v>
      </c>
      <c r="H1199" s="5">
        <f t="shared" si="94"/>
        <v>-255500</v>
      </c>
      <c r="I1199" s="23">
        <f t="shared" si="95"/>
        <v>7.766990291262136</v>
      </c>
      <c r="K1199" s="2">
        <v>515</v>
      </c>
    </row>
    <row r="1200" spans="2:11" ht="12.75">
      <c r="B1200" s="152">
        <v>1000</v>
      </c>
      <c r="C1200" s="34" t="s">
        <v>0</v>
      </c>
      <c r="D1200" s="34" t="s">
        <v>462</v>
      </c>
      <c r="E1200" s="34" t="s">
        <v>15</v>
      </c>
      <c r="F1200" s="32" t="s">
        <v>515</v>
      </c>
      <c r="G1200" s="32" t="s">
        <v>17</v>
      </c>
      <c r="H1200" s="5">
        <f t="shared" si="94"/>
        <v>-256500</v>
      </c>
      <c r="I1200" s="23">
        <f t="shared" si="95"/>
        <v>1.941747572815534</v>
      </c>
      <c r="K1200" s="2">
        <v>515</v>
      </c>
    </row>
    <row r="1201" spans="2:11" ht="12.75">
      <c r="B1201" s="152">
        <v>2000</v>
      </c>
      <c r="C1201" s="34" t="s">
        <v>0</v>
      </c>
      <c r="D1201" s="34" t="s">
        <v>462</v>
      </c>
      <c r="E1201" s="34" t="s">
        <v>15</v>
      </c>
      <c r="F1201" s="32" t="s">
        <v>516</v>
      </c>
      <c r="G1201" s="32" t="s">
        <v>42</v>
      </c>
      <c r="H1201" s="5">
        <f t="shared" si="94"/>
        <v>-258500</v>
      </c>
      <c r="I1201" s="23">
        <f t="shared" si="95"/>
        <v>3.883495145631068</v>
      </c>
      <c r="K1201" s="2">
        <v>515</v>
      </c>
    </row>
    <row r="1202" spans="2:11" ht="12.75">
      <c r="B1202" s="253">
        <v>3000</v>
      </c>
      <c r="C1202" s="34" t="s">
        <v>0</v>
      </c>
      <c r="D1202" s="34" t="s">
        <v>462</v>
      </c>
      <c r="E1202" s="34" t="s">
        <v>15</v>
      </c>
      <c r="F1202" s="32" t="s">
        <v>517</v>
      </c>
      <c r="G1202" s="32" t="s">
        <v>40</v>
      </c>
      <c r="H1202" s="5">
        <f t="shared" si="94"/>
        <v>-261500</v>
      </c>
      <c r="I1202" s="23">
        <f t="shared" si="95"/>
        <v>5.825242718446602</v>
      </c>
      <c r="K1202" s="2">
        <v>515</v>
      </c>
    </row>
    <row r="1203" spans="2:11" ht="12.75">
      <c r="B1203" s="152">
        <v>1000</v>
      </c>
      <c r="C1203" s="34" t="s">
        <v>0</v>
      </c>
      <c r="D1203" s="34" t="s">
        <v>462</v>
      </c>
      <c r="E1203" s="34" t="s">
        <v>15</v>
      </c>
      <c r="F1203" s="32" t="s">
        <v>518</v>
      </c>
      <c r="G1203" s="32" t="s">
        <v>215</v>
      </c>
      <c r="H1203" s="5">
        <f t="shared" si="94"/>
        <v>-262500</v>
      </c>
      <c r="I1203" s="23">
        <f t="shared" si="95"/>
        <v>1.941747572815534</v>
      </c>
      <c r="K1203" s="2">
        <v>515</v>
      </c>
    </row>
    <row r="1204" spans="2:11" ht="12.75">
      <c r="B1204" s="152">
        <v>2000</v>
      </c>
      <c r="C1204" s="34" t="s">
        <v>0</v>
      </c>
      <c r="D1204" s="34" t="s">
        <v>462</v>
      </c>
      <c r="E1204" s="34" t="s">
        <v>15</v>
      </c>
      <c r="F1204" s="32" t="s">
        <v>519</v>
      </c>
      <c r="G1204" s="32" t="s">
        <v>265</v>
      </c>
      <c r="H1204" s="5">
        <f t="shared" si="94"/>
        <v>-264500</v>
      </c>
      <c r="I1204" s="23">
        <f t="shared" si="95"/>
        <v>3.883495145631068</v>
      </c>
      <c r="K1204" s="2">
        <v>515</v>
      </c>
    </row>
    <row r="1205" spans="2:11" ht="12.75">
      <c r="B1205" s="253">
        <v>2000</v>
      </c>
      <c r="C1205" s="34" t="s">
        <v>0</v>
      </c>
      <c r="D1205" s="34" t="s">
        <v>462</v>
      </c>
      <c r="E1205" s="34" t="s">
        <v>15</v>
      </c>
      <c r="F1205" s="32" t="s">
        <v>520</v>
      </c>
      <c r="G1205" s="32" t="s">
        <v>265</v>
      </c>
      <c r="H1205" s="5">
        <f t="shared" si="94"/>
        <v>-266500</v>
      </c>
      <c r="I1205" s="23">
        <f t="shared" si="95"/>
        <v>3.883495145631068</v>
      </c>
      <c r="K1205" s="2">
        <v>515</v>
      </c>
    </row>
    <row r="1206" spans="2:11" ht="12.75">
      <c r="B1206" s="152">
        <v>2000</v>
      </c>
      <c r="C1206" s="35" t="s">
        <v>521</v>
      </c>
      <c r="D1206" s="35" t="s">
        <v>462</v>
      </c>
      <c r="E1206" s="35" t="s">
        <v>15</v>
      </c>
      <c r="F1206" s="36" t="s">
        <v>522</v>
      </c>
      <c r="G1206" s="36" t="s">
        <v>19</v>
      </c>
      <c r="H1206" s="5">
        <f t="shared" si="94"/>
        <v>-268500</v>
      </c>
      <c r="I1206" s="23">
        <f t="shared" si="95"/>
        <v>3.883495145631068</v>
      </c>
      <c r="K1206" s="2">
        <v>515</v>
      </c>
    </row>
    <row r="1207" spans="2:11" ht="12.75">
      <c r="B1207" s="152">
        <v>2000</v>
      </c>
      <c r="C1207" s="35" t="s">
        <v>523</v>
      </c>
      <c r="D1207" s="35" t="s">
        <v>462</v>
      </c>
      <c r="E1207" s="35" t="s">
        <v>15</v>
      </c>
      <c r="F1207" s="36" t="s">
        <v>522</v>
      </c>
      <c r="G1207" s="36" t="s">
        <v>38</v>
      </c>
      <c r="H1207" s="5">
        <f t="shared" si="94"/>
        <v>-270500</v>
      </c>
      <c r="I1207" s="23">
        <f t="shared" si="95"/>
        <v>3.883495145631068</v>
      </c>
      <c r="K1207" s="2">
        <v>515</v>
      </c>
    </row>
    <row r="1208" spans="2:11" ht="12.75">
      <c r="B1208" s="152">
        <v>5000</v>
      </c>
      <c r="C1208" s="75" t="s">
        <v>0</v>
      </c>
      <c r="D1208" s="35" t="s">
        <v>462</v>
      </c>
      <c r="E1208" s="35" t="s">
        <v>15</v>
      </c>
      <c r="F1208" s="36" t="s">
        <v>524</v>
      </c>
      <c r="G1208" s="36" t="s">
        <v>42</v>
      </c>
      <c r="H1208" s="5">
        <f t="shared" si="94"/>
        <v>-275500</v>
      </c>
      <c r="I1208" s="23">
        <f t="shared" si="95"/>
        <v>9.70873786407767</v>
      </c>
      <c r="K1208" s="2">
        <v>515</v>
      </c>
    </row>
    <row r="1209" spans="2:11" ht="12.75">
      <c r="B1209" s="152">
        <v>5000</v>
      </c>
      <c r="C1209" s="75" t="s">
        <v>0</v>
      </c>
      <c r="D1209" s="35" t="s">
        <v>462</v>
      </c>
      <c r="E1209" s="35" t="s">
        <v>15</v>
      </c>
      <c r="F1209" s="36" t="s">
        <v>525</v>
      </c>
      <c r="G1209" s="36" t="s">
        <v>54</v>
      </c>
      <c r="H1209" s="5">
        <f t="shared" si="94"/>
        <v>-280500</v>
      </c>
      <c r="I1209" s="23">
        <f t="shared" si="95"/>
        <v>9.70873786407767</v>
      </c>
      <c r="K1209" s="2">
        <v>515</v>
      </c>
    </row>
    <row r="1210" spans="2:11" ht="12.75">
      <c r="B1210" s="152">
        <v>1500</v>
      </c>
      <c r="C1210" s="35" t="s">
        <v>521</v>
      </c>
      <c r="D1210" s="35" t="s">
        <v>462</v>
      </c>
      <c r="E1210" s="35" t="s">
        <v>15</v>
      </c>
      <c r="F1210" s="36" t="s">
        <v>522</v>
      </c>
      <c r="G1210" s="36" t="s">
        <v>87</v>
      </c>
      <c r="H1210" s="5">
        <f t="shared" si="94"/>
        <v>-282000</v>
      </c>
      <c r="I1210" s="23">
        <f t="shared" si="95"/>
        <v>2.912621359223301</v>
      </c>
      <c r="K1210" s="2">
        <v>515</v>
      </c>
    </row>
    <row r="1211" spans="2:11" ht="12.75">
      <c r="B1211" s="152">
        <v>1500</v>
      </c>
      <c r="C1211" s="35" t="s">
        <v>523</v>
      </c>
      <c r="D1211" s="35" t="s">
        <v>462</v>
      </c>
      <c r="E1211" s="35" t="s">
        <v>15</v>
      </c>
      <c r="F1211" s="36" t="s">
        <v>522</v>
      </c>
      <c r="G1211" s="36" t="s">
        <v>98</v>
      </c>
      <c r="H1211" s="5">
        <f t="shared" si="94"/>
        <v>-283500</v>
      </c>
      <c r="I1211" s="23">
        <f t="shared" si="95"/>
        <v>2.912621359223301</v>
      </c>
      <c r="K1211" s="2">
        <v>515</v>
      </c>
    </row>
    <row r="1212" spans="2:11" ht="12.75">
      <c r="B1212" s="152">
        <v>1500</v>
      </c>
      <c r="C1212" s="35" t="s">
        <v>523</v>
      </c>
      <c r="D1212" s="35" t="s">
        <v>462</v>
      </c>
      <c r="E1212" s="35" t="s">
        <v>15</v>
      </c>
      <c r="F1212" s="36" t="s">
        <v>522</v>
      </c>
      <c r="G1212" s="36" t="s">
        <v>104</v>
      </c>
      <c r="H1212" s="5">
        <f t="shared" si="94"/>
        <v>-285000</v>
      </c>
      <c r="I1212" s="23">
        <f t="shared" si="95"/>
        <v>2.912621359223301</v>
      </c>
      <c r="K1212" s="2">
        <v>515</v>
      </c>
    </row>
    <row r="1213" spans="2:11" ht="12.75">
      <c r="B1213" s="152">
        <v>1500</v>
      </c>
      <c r="C1213" s="35" t="s">
        <v>521</v>
      </c>
      <c r="D1213" s="35" t="s">
        <v>462</v>
      </c>
      <c r="E1213" s="35" t="s">
        <v>15</v>
      </c>
      <c r="F1213" s="36" t="s">
        <v>522</v>
      </c>
      <c r="G1213" s="36" t="s">
        <v>265</v>
      </c>
      <c r="H1213" s="5">
        <f t="shared" si="94"/>
        <v>-286500</v>
      </c>
      <c r="I1213" s="23">
        <f t="shared" si="95"/>
        <v>2.912621359223301</v>
      </c>
      <c r="K1213" s="2">
        <v>515</v>
      </c>
    </row>
    <row r="1214" spans="2:11" ht="12.75">
      <c r="B1214" s="152">
        <v>1500</v>
      </c>
      <c r="C1214" s="35" t="s">
        <v>523</v>
      </c>
      <c r="D1214" s="35" t="s">
        <v>462</v>
      </c>
      <c r="E1214" s="35" t="s">
        <v>15</v>
      </c>
      <c r="F1214" s="36" t="s">
        <v>522</v>
      </c>
      <c r="G1214" s="36" t="s">
        <v>220</v>
      </c>
      <c r="H1214" s="5">
        <f t="shared" si="94"/>
        <v>-288000</v>
      </c>
      <c r="I1214" s="23">
        <f t="shared" si="95"/>
        <v>2.912621359223301</v>
      </c>
      <c r="K1214" s="2">
        <v>515</v>
      </c>
    </row>
    <row r="1215" spans="2:11" ht="12.75">
      <c r="B1215" s="249">
        <v>5000</v>
      </c>
      <c r="C1215" s="1" t="s">
        <v>0</v>
      </c>
      <c r="D1215" s="1" t="s">
        <v>462</v>
      </c>
      <c r="E1215" s="1" t="s">
        <v>526</v>
      </c>
      <c r="F1215" s="28" t="s">
        <v>527</v>
      </c>
      <c r="G1215" s="31" t="s">
        <v>42</v>
      </c>
      <c r="H1215" s="5">
        <f t="shared" si="94"/>
        <v>-293000</v>
      </c>
      <c r="I1215" s="23">
        <f t="shared" si="95"/>
        <v>9.70873786407767</v>
      </c>
      <c r="K1215" s="2">
        <v>515</v>
      </c>
    </row>
    <row r="1216" spans="2:11" ht="12.75">
      <c r="B1216" s="249">
        <v>2500</v>
      </c>
      <c r="C1216" s="1" t="s">
        <v>0</v>
      </c>
      <c r="D1216" s="1" t="s">
        <v>462</v>
      </c>
      <c r="E1216" s="1" t="s">
        <v>526</v>
      </c>
      <c r="F1216" s="28" t="s">
        <v>528</v>
      </c>
      <c r="G1216" s="28" t="s">
        <v>104</v>
      </c>
      <c r="H1216" s="5">
        <f t="shared" si="94"/>
        <v>-295500</v>
      </c>
      <c r="I1216" s="23">
        <f t="shared" si="95"/>
        <v>4.854368932038835</v>
      </c>
      <c r="K1216" s="2">
        <v>515</v>
      </c>
    </row>
    <row r="1217" spans="2:11" ht="12.75">
      <c r="B1217" s="249">
        <v>5000</v>
      </c>
      <c r="C1217" s="1" t="s">
        <v>0</v>
      </c>
      <c r="D1217" s="1" t="s">
        <v>462</v>
      </c>
      <c r="E1217" s="1" t="s">
        <v>526</v>
      </c>
      <c r="F1217" s="28" t="s">
        <v>529</v>
      </c>
      <c r="G1217" s="28" t="s">
        <v>265</v>
      </c>
      <c r="H1217" s="5">
        <f t="shared" si="94"/>
        <v>-300500</v>
      </c>
      <c r="I1217" s="23">
        <f t="shared" si="95"/>
        <v>9.70873786407767</v>
      </c>
      <c r="K1217" s="2">
        <v>515</v>
      </c>
    </row>
    <row r="1218" spans="2:11" ht="12.75">
      <c r="B1218" s="249">
        <v>5000</v>
      </c>
      <c r="C1218" s="1" t="s">
        <v>0</v>
      </c>
      <c r="D1218" s="1" t="s">
        <v>462</v>
      </c>
      <c r="E1218" s="1" t="s">
        <v>526</v>
      </c>
      <c r="F1218" s="28" t="s">
        <v>530</v>
      </c>
      <c r="G1218" s="28" t="s">
        <v>269</v>
      </c>
      <c r="H1218" s="5">
        <f t="shared" si="94"/>
        <v>-305500</v>
      </c>
      <c r="I1218" s="23">
        <f t="shared" si="95"/>
        <v>9.70873786407767</v>
      </c>
      <c r="K1218" s="2">
        <v>515</v>
      </c>
    </row>
    <row r="1219" spans="2:11" ht="12.75">
      <c r="B1219" s="249">
        <v>3000</v>
      </c>
      <c r="C1219" s="1" t="s">
        <v>0</v>
      </c>
      <c r="D1219" s="1" t="s">
        <v>462</v>
      </c>
      <c r="E1219" s="1" t="s">
        <v>531</v>
      </c>
      <c r="F1219" s="28" t="s">
        <v>532</v>
      </c>
      <c r="G1219" s="28" t="s">
        <v>269</v>
      </c>
      <c r="H1219" s="5">
        <f t="shared" si="94"/>
        <v>-308500</v>
      </c>
      <c r="I1219" s="23">
        <f t="shared" si="95"/>
        <v>5.825242718446602</v>
      </c>
      <c r="K1219" s="2">
        <v>515</v>
      </c>
    </row>
    <row r="1220" spans="1:11" s="47" customFormat="1" ht="12.75">
      <c r="A1220" s="12"/>
      <c r="B1220" s="224">
        <f>SUM(B1153:B1219)</f>
        <v>308500</v>
      </c>
      <c r="C1220" s="12" t="s">
        <v>0</v>
      </c>
      <c r="D1220" s="12"/>
      <c r="E1220" s="12"/>
      <c r="F1220" s="19"/>
      <c r="G1220" s="19"/>
      <c r="H1220" s="44">
        <v>0</v>
      </c>
      <c r="I1220" s="45">
        <f t="shared" si="95"/>
        <v>599.0291262135922</v>
      </c>
      <c r="K1220" s="2">
        <v>515</v>
      </c>
    </row>
    <row r="1221" spans="2:11" ht="12.75">
      <c r="B1221" s="249"/>
      <c r="H1221" s="5">
        <f aca="true" t="shared" si="96" ref="H1221:H1227">H1220-B1221</f>
        <v>0</v>
      </c>
      <c r="I1221" s="23">
        <f t="shared" si="95"/>
        <v>0</v>
      </c>
      <c r="K1221" s="2">
        <v>515</v>
      </c>
    </row>
    <row r="1222" spans="2:11" ht="12.75">
      <c r="B1222" s="249"/>
      <c r="H1222" s="5">
        <f t="shared" si="96"/>
        <v>0</v>
      </c>
      <c r="I1222" s="23">
        <f t="shared" si="95"/>
        <v>0</v>
      </c>
      <c r="K1222" s="2">
        <v>515</v>
      </c>
    </row>
    <row r="1223" spans="2:11" ht="12.75">
      <c r="B1223" s="249"/>
      <c r="H1223" s="5">
        <f t="shared" si="96"/>
        <v>0</v>
      </c>
      <c r="I1223" s="23">
        <f t="shared" si="95"/>
        <v>0</v>
      </c>
      <c r="K1223" s="2">
        <v>515</v>
      </c>
    </row>
    <row r="1224" spans="2:11" ht="12.75">
      <c r="B1224" s="253">
        <v>500</v>
      </c>
      <c r="C1224" s="34" t="s">
        <v>1</v>
      </c>
      <c r="D1224" s="34" t="s">
        <v>462</v>
      </c>
      <c r="E1224" s="34" t="s">
        <v>15</v>
      </c>
      <c r="F1224" s="32" t="s">
        <v>520</v>
      </c>
      <c r="G1224" s="32" t="s">
        <v>38</v>
      </c>
      <c r="H1224" s="5">
        <f t="shared" si="96"/>
        <v>-500</v>
      </c>
      <c r="I1224" s="23">
        <f t="shared" si="95"/>
        <v>0.970873786407767</v>
      </c>
      <c r="K1224" s="2">
        <v>515</v>
      </c>
    </row>
    <row r="1225" spans="2:11" ht="12.75">
      <c r="B1225" s="253">
        <v>1500</v>
      </c>
      <c r="C1225" s="34" t="s">
        <v>1</v>
      </c>
      <c r="D1225" s="34" t="s">
        <v>462</v>
      </c>
      <c r="E1225" s="34" t="s">
        <v>15</v>
      </c>
      <c r="F1225" s="32" t="s">
        <v>533</v>
      </c>
      <c r="G1225" s="32" t="s">
        <v>219</v>
      </c>
      <c r="H1225" s="5">
        <f t="shared" si="96"/>
        <v>-2000</v>
      </c>
      <c r="I1225" s="23">
        <f t="shared" si="95"/>
        <v>2.912621359223301</v>
      </c>
      <c r="K1225" s="2">
        <v>515</v>
      </c>
    </row>
    <row r="1226" spans="2:11" ht="12.75">
      <c r="B1226" s="152">
        <v>1000</v>
      </c>
      <c r="C1226" s="34" t="s">
        <v>1</v>
      </c>
      <c r="D1226" s="34" t="s">
        <v>462</v>
      </c>
      <c r="E1226" s="34" t="s">
        <v>15</v>
      </c>
      <c r="F1226" s="32" t="s">
        <v>534</v>
      </c>
      <c r="G1226" s="32" t="s">
        <v>215</v>
      </c>
      <c r="H1226" s="5">
        <f t="shared" si="96"/>
        <v>-3000</v>
      </c>
      <c r="I1226" s="23">
        <f t="shared" si="95"/>
        <v>1.941747572815534</v>
      </c>
      <c r="K1226" s="2">
        <v>515</v>
      </c>
    </row>
    <row r="1227" spans="2:11" ht="12.75">
      <c r="B1227" s="152">
        <v>1500</v>
      </c>
      <c r="C1227" s="13" t="s">
        <v>1</v>
      </c>
      <c r="D1227" s="13" t="s">
        <v>462</v>
      </c>
      <c r="E1227" s="13" t="s">
        <v>15</v>
      </c>
      <c r="F1227" s="31" t="s">
        <v>535</v>
      </c>
      <c r="G1227" s="31" t="s">
        <v>293</v>
      </c>
      <c r="H1227" s="5">
        <f t="shared" si="96"/>
        <v>-4500</v>
      </c>
      <c r="I1227" s="23">
        <f t="shared" si="95"/>
        <v>2.912621359223301</v>
      </c>
      <c r="K1227" s="2">
        <v>515</v>
      </c>
    </row>
    <row r="1228" spans="1:11" s="47" customFormat="1" ht="12.75">
      <c r="A1228" s="12"/>
      <c r="B1228" s="224">
        <f>SUM(B1224:B1227)</f>
        <v>4500</v>
      </c>
      <c r="C1228" s="12" t="s">
        <v>1</v>
      </c>
      <c r="D1228" s="12"/>
      <c r="E1228" s="12"/>
      <c r="F1228" s="19"/>
      <c r="G1228" s="19"/>
      <c r="H1228" s="44">
        <v>0</v>
      </c>
      <c r="I1228" s="45">
        <f t="shared" si="95"/>
        <v>8.737864077669903</v>
      </c>
      <c r="K1228" s="2">
        <v>515</v>
      </c>
    </row>
    <row r="1229" spans="2:11" ht="12.75">
      <c r="B1229" s="249"/>
      <c r="H1229" s="5">
        <f>H1228-B1229</f>
        <v>0</v>
      </c>
      <c r="I1229" s="23">
        <f t="shared" si="95"/>
        <v>0</v>
      </c>
      <c r="K1229" s="2">
        <v>515</v>
      </c>
    </row>
    <row r="1230" spans="2:11" ht="12.75">
      <c r="B1230" s="249"/>
      <c r="H1230" s="5">
        <f>H1229-B1230</f>
        <v>0</v>
      </c>
      <c r="I1230" s="23">
        <f t="shared" si="95"/>
        <v>0</v>
      </c>
      <c r="K1230" s="2">
        <v>515</v>
      </c>
    </row>
    <row r="1231" spans="2:11" ht="12.75">
      <c r="B1231" s="152">
        <v>1000</v>
      </c>
      <c r="C1231" s="34" t="s">
        <v>536</v>
      </c>
      <c r="D1231" s="34" t="s">
        <v>462</v>
      </c>
      <c r="E1231" s="34" t="s">
        <v>15</v>
      </c>
      <c r="F1231" s="32" t="s">
        <v>537</v>
      </c>
      <c r="G1231" s="32" t="s">
        <v>273</v>
      </c>
      <c r="H1231" s="5">
        <f>H1230-B1231</f>
        <v>-1000</v>
      </c>
      <c r="I1231" s="23">
        <f t="shared" si="95"/>
        <v>1.941747572815534</v>
      </c>
      <c r="K1231" s="2">
        <v>515</v>
      </c>
    </row>
    <row r="1232" spans="1:11" s="47" customFormat="1" ht="12.75">
      <c r="A1232" s="12"/>
      <c r="B1232" s="224">
        <v>1000</v>
      </c>
      <c r="C1232" s="12"/>
      <c r="D1232" s="12"/>
      <c r="E1232" s="12"/>
      <c r="F1232" s="19"/>
      <c r="G1232" s="19"/>
      <c r="H1232" s="44">
        <v>0</v>
      </c>
      <c r="I1232" s="45">
        <f t="shared" si="95"/>
        <v>1.941747572815534</v>
      </c>
      <c r="K1232" s="2">
        <v>515</v>
      </c>
    </row>
    <row r="1233" spans="2:11" ht="12.75">
      <c r="B1233" s="249"/>
      <c r="H1233" s="5">
        <f aca="true" t="shared" si="97" ref="H1233:H1247">H1232-B1233</f>
        <v>0</v>
      </c>
      <c r="I1233" s="23">
        <f t="shared" si="95"/>
        <v>0</v>
      </c>
      <c r="K1233" s="2">
        <v>515</v>
      </c>
    </row>
    <row r="1234" spans="2:11" ht="12.75">
      <c r="B1234" s="249"/>
      <c r="H1234" s="5">
        <f t="shared" si="97"/>
        <v>0</v>
      </c>
      <c r="I1234" s="23">
        <f t="shared" si="95"/>
        <v>0</v>
      </c>
      <c r="K1234" s="2">
        <v>515</v>
      </c>
    </row>
    <row r="1235" spans="2:11" ht="12.75">
      <c r="B1235" s="249"/>
      <c r="H1235" s="5">
        <f t="shared" si="97"/>
        <v>0</v>
      </c>
      <c r="I1235" s="23">
        <f t="shared" si="95"/>
        <v>0</v>
      </c>
      <c r="K1235" s="2">
        <v>515</v>
      </c>
    </row>
    <row r="1236" spans="2:11" ht="12.75">
      <c r="B1236" s="253">
        <v>1200</v>
      </c>
      <c r="C1236" s="34" t="s">
        <v>538</v>
      </c>
      <c r="D1236" s="34" t="s">
        <v>462</v>
      </c>
      <c r="E1236" s="34" t="s">
        <v>73</v>
      </c>
      <c r="F1236" s="32" t="s">
        <v>520</v>
      </c>
      <c r="G1236" s="32" t="s">
        <v>100</v>
      </c>
      <c r="H1236" s="5">
        <f t="shared" si="97"/>
        <v>-1200</v>
      </c>
      <c r="I1236" s="23">
        <f t="shared" si="95"/>
        <v>2.3300970873786406</v>
      </c>
      <c r="K1236" s="2">
        <v>515</v>
      </c>
    </row>
    <row r="1237" spans="2:11" ht="12.75">
      <c r="B1237" s="253">
        <v>3000</v>
      </c>
      <c r="C1237" s="34" t="s">
        <v>539</v>
      </c>
      <c r="D1237" s="34" t="s">
        <v>462</v>
      </c>
      <c r="E1237" s="34" t="s">
        <v>73</v>
      </c>
      <c r="F1237" s="32" t="s">
        <v>540</v>
      </c>
      <c r="G1237" s="32" t="s">
        <v>100</v>
      </c>
      <c r="H1237" s="5">
        <f t="shared" si="97"/>
        <v>-4200</v>
      </c>
      <c r="I1237" s="23">
        <f t="shared" si="95"/>
        <v>5.825242718446602</v>
      </c>
      <c r="K1237" s="2">
        <v>515</v>
      </c>
    </row>
    <row r="1238" spans="2:11" ht="12.75">
      <c r="B1238" s="253">
        <v>3000</v>
      </c>
      <c r="C1238" s="34" t="s">
        <v>541</v>
      </c>
      <c r="D1238" s="34" t="s">
        <v>462</v>
      </c>
      <c r="E1238" s="34" t="s">
        <v>73</v>
      </c>
      <c r="F1238" s="32" t="s">
        <v>542</v>
      </c>
      <c r="G1238" s="32" t="s">
        <v>54</v>
      </c>
      <c r="H1238" s="5">
        <f t="shared" si="97"/>
        <v>-7200</v>
      </c>
      <c r="I1238" s="23">
        <f t="shared" si="95"/>
        <v>5.825242718446602</v>
      </c>
      <c r="K1238" s="2">
        <v>515</v>
      </c>
    </row>
    <row r="1239" spans="2:11" ht="12.75">
      <c r="B1239" s="253">
        <v>1200</v>
      </c>
      <c r="C1239" s="34" t="s">
        <v>538</v>
      </c>
      <c r="D1239" s="34" t="s">
        <v>462</v>
      </c>
      <c r="E1239" s="34" t="s">
        <v>73</v>
      </c>
      <c r="F1239" s="32" t="s">
        <v>520</v>
      </c>
      <c r="G1239" s="32" t="s">
        <v>100</v>
      </c>
      <c r="H1239" s="5">
        <f t="shared" si="97"/>
        <v>-8400</v>
      </c>
      <c r="I1239" s="23">
        <f t="shared" si="95"/>
        <v>2.3300970873786406</v>
      </c>
      <c r="K1239" s="2">
        <v>515</v>
      </c>
    </row>
    <row r="1240" spans="2:11" ht="12.75">
      <c r="B1240" s="152">
        <v>4000</v>
      </c>
      <c r="C1240" s="75" t="s">
        <v>543</v>
      </c>
      <c r="D1240" s="35" t="s">
        <v>462</v>
      </c>
      <c r="E1240" s="35" t="s">
        <v>73</v>
      </c>
      <c r="F1240" s="36" t="s">
        <v>544</v>
      </c>
      <c r="G1240" s="36" t="s">
        <v>94</v>
      </c>
      <c r="H1240" s="5">
        <f t="shared" si="97"/>
        <v>-12400</v>
      </c>
      <c r="I1240" s="23">
        <f t="shared" si="95"/>
        <v>7.766990291262136</v>
      </c>
      <c r="K1240" s="2">
        <v>515</v>
      </c>
    </row>
    <row r="1241" spans="2:11" ht="12.75">
      <c r="B1241" s="152">
        <v>4000</v>
      </c>
      <c r="C1241" s="35" t="s">
        <v>545</v>
      </c>
      <c r="D1241" s="35" t="s">
        <v>462</v>
      </c>
      <c r="E1241" s="35" t="s">
        <v>73</v>
      </c>
      <c r="F1241" s="36" t="s">
        <v>546</v>
      </c>
      <c r="G1241" s="36" t="s">
        <v>19</v>
      </c>
      <c r="H1241" s="5">
        <f t="shared" si="97"/>
        <v>-16400</v>
      </c>
      <c r="I1241" s="23">
        <f t="shared" si="95"/>
        <v>7.766990291262136</v>
      </c>
      <c r="K1241" s="2">
        <v>515</v>
      </c>
    </row>
    <row r="1242" spans="2:11" ht="12.75">
      <c r="B1242" s="152">
        <v>10000</v>
      </c>
      <c r="C1242" s="35" t="s">
        <v>547</v>
      </c>
      <c r="D1242" s="35" t="s">
        <v>462</v>
      </c>
      <c r="E1242" s="35" t="s">
        <v>73</v>
      </c>
      <c r="F1242" s="36" t="s">
        <v>548</v>
      </c>
      <c r="G1242" s="36" t="s">
        <v>321</v>
      </c>
      <c r="H1242" s="5">
        <f t="shared" si="97"/>
        <v>-26400</v>
      </c>
      <c r="I1242" s="23">
        <f t="shared" si="95"/>
        <v>19.41747572815534</v>
      </c>
      <c r="K1242" s="2">
        <v>515</v>
      </c>
    </row>
    <row r="1243" spans="2:11" ht="12.75">
      <c r="B1243" s="152">
        <v>1500</v>
      </c>
      <c r="C1243" s="75" t="s">
        <v>443</v>
      </c>
      <c r="D1243" s="35" t="s">
        <v>462</v>
      </c>
      <c r="E1243" s="35" t="s">
        <v>73</v>
      </c>
      <c r="F1243" s="36" t="s">
        <v>549</v>
      </c>
      <c r="G1243" s="36" t="s">
        <v>321</v>
      </c>
      <c r="H1243" s="5">
        <f t="shared" si="97"/>
        <v>-27900</v>
      </c>
      <c r="I1243" s="23">
        <f t="shared" si="95"/>
        <v>2.912621359223301</v>
      </c>
      <c r="K1243" s="2">
        <v>515</v>
      </c>
    </row>
    <row r="1244" spans="2:11" ht="12.75">
      <c r="B1244" s="152">
        <v>1500</v>
      </c>
      <c r="C1244" s="75" t="s">
        <v>550</v>
      </c>
      <c r="D1244" s="35" t="s">
        <v>462</v>
      </c>
      <c r="E1244" s="35" t="s">
        <v>73</v>
      </c>
      <c r="F1244" s="36" t="s">
        <v>551</v>
      </c>
      <c r="G1244" s="36" t="s">
        <v>324</v>
      </c>
      <c r="H1244" s="5">
        <f t="shared" si="97"/>
        <v>-29400</v>
      </c>
      <c r="I1244" s="23">
        <f t="shared" si="95"/>
        <v>2.912621359223301</v>
      </c>
      <c r="K1244" s="2">
        <v>515</v>
      </c>
    </row>
    <row r="1245" spans="2:11" ht="12.75">
      <c r="B1245" s="152">
        <v>2000</v>
      </c>
      <c r="C1245" s="75" t="s">
        <v>552</v>
      </c>
      <c r="D1245" s="35" t="s">
        <v>462</v>
      </c>
      <c r="E1245" s="35" t="s">
        <v>73</v>
      </c>
      <c r="F1245" s="36" t="s">
        <v>553</v>
      </c>
      <c r="G1245" s="36" t="s">
        <v>324</v>
      </c>
      <c r="H1245" s="5">
        <f t="shared" si="97"/>
        <v>-31400</v>
      </c>
      <c r="I1245" s="23">
        <f t="shared" si="95"/>
        <v>3.883495145631068</v>
      </c>
      <c r="K1245" s="2">
        <v>515</v>
      </c>
    </row>
    <row r="1246" spans="2:11" ht="12.75">
      <c r="B1246" s="152">
        <v>10000</v>
      </c>
      <c r="C1246" s="75" t="s">
        <v>554</v>
      </c>
      <c r="D1246" s="35" t="s">
        <v>462</v>
      </c>
      <c r="E1246" s="35" t="s">
        <v>73</v>
      </c>
      <c r="F1246" s="36" t="s">
        <v>555</v>
      </c>
      <c r="G1246" s="36" t="s">
        <v>324</v>
      </c>
      <c r="H1246" s="5">
        <f t="shared" si="97"/>
        <v>-41400</v>
      </c>
      <c r="I1246" s="23">
        <f t="shared" si="95"/>
        <v>19.41747572815534</v>
      </c>
      <c r="K1246" s="2">
        <v>515</v>
      </c>
    </row>
    <row r="1247" spans="2:11" ht="12.75">
      <c r="B1247" s="249">
        <v>5000</v>
      </c>
      <c r="C1247" s="13" t="s">
        <v>20</v>
      </c>
      <c r="D1247" s="13" t="s">
        <v>462</v>
      </c>
      <c r="E1247" s="1" t="s">
        <v>73</v>
      </c>
      <c r="F1247" s="28" t="s">
        <v>556</v>
      </c>
      <c r="G1247" s="28" t="s">
        <v>40</v>
      </c>
      <c r="H1247" s="5">
        <f t="shared" si="97"/>
        <v>-46400</v>
      </c>
      <c r="I1247" s="23">
        <f t="shared" si="95"/>
        <v>9.70873786407767</v>
      </c>
      <c r="K1247" s="2">
        <v>515</v>
      </c>
    </row>
    <row r="1248" spans="1:11" s="47" customFormat="1" ht="12.75">
      <c r="A1248" s="12"/>
      <c r="B1248" s="224">
        <f>SUM(B1236:B1247)</f>
        <v>46400</v>
      </c>
      <c r="C1248" s="12" t="s">
        <v>364</v>
      </c>
      <c r="D1248" s="12"/>
      <c r="E1248" s="12"/>
      <c r="F1248" s="19"/>
      <c r="G1248" s="19"/>
      <c r="H1248" s="44">
        <v>0</v>
      </c>
      <c r="I1248" s="45">
        <f t="shared" si="95"/>
        <v>90.09708737864078</v>
      </c>
      <c r="K1248" s="2">
        <v>515</v>
      </c>
    </row>
    <row r="1249" spans="2:11" ht="12.75">
      <c r="B1249" s="249"/>
      <c r="H1249" s="5">
        <f aca="true" t="shared" si="98" ref="H1249:H1280">H1248-B1249</f>
        <v>0</v>
      </c>
      <c r="I1249" s="23">
        <f t="shared" si="95"/>
        <v>0</v>
      </c>
      <c r="K1249" s="2">
        <v>515</v>
      </c>
    </row>
    <row r="1250" spans="2:11" ht="12.75">
      <c r="B1250" s="250"/>
      <c r="H1250" s="5">
        <f t="shared" si="98"/>
        <v>0</v>
      </c>
      <c r="I1250" s="23">
        <f t="shared" si="95"/>
        <v>0</v>
      </c>
      <c r="K1250" s="2">
        <v>515</v>
      </c>
    </row>
    <row r="1251" spans="2:11" ht="12.75">
      <c r="B1251" s="253">
        <v>400</v>
      </c>
      <c r="C1251" s="13" t="s">
        <v>23</v>
      </c>
      <c r="D1251" s="13" t="s">
        <v>462</v>
      </c>
      <c r="E1251" s="13" t="s">
        <v>24</v>
      </c>
      <c r="F1251" s="31" t="s">
        <v>520</v>
      </c>
      <c r="G1251" s="31" t="s">
        <v>94</v>
      </c>
      <c r="H1251" s="5">
        <f t="shared" si="98"/>
        <v>-400</v>
      </c>
      <c r="I1251" s="23">
        <f t="shared" si="95"/>
        <v>0.7766990291262136</v>
      </c>
      <c r="K1251" s="2">
        <v>515</v>
      </c>
    </row>
    <row r="1252" spans="2:11" ht="12.75">
      <c r="B1252" s="253">
        <v>1800</v>
      </c>
      <c r="C1252" s="34" t="s">
        <v>23</v>
      </c>
      <c r="D1252" s="34" t="s">
        <v>462</v>
      </c>
      <c r="E1252" s="34" t="s">
        <v>24</v>
      </c>
      <c r="F1252" s="32" t="s">
        <v>520</v>
      </c>
      <c r="G1252" s="32" t="s">
        <v>17</v>
      </c>
      <c r="H1252" s="5">
        <f t="shared" si="98"/>
        <v>-2200</v>
      </c>
      <c r="I1252" s="23">
        <f t="shared" si="95"/>
        <v>3.495145631067961</v>
      </c>
      <c r="K1252" s="2">
        <v>515</v>
      </c>
    </row>
    <row r="1253" spans="2:11" ht="12.75">
      <c r="B1253" s="253">
        <v>2000</v>
      </c>
      <c r="C1253" s="34" t="s">
        <v>23</v>
      </c>
      <c r="D1253" s="34" t="s">
        <v>462</v>
      </c>
      <c r="E1253" s="34" t="s">
        <v>24</v>
      </c>
      <c r="F1253" s="32" t="s">
        <v>520</v>
      </c>
      <c r="G1253" s="32" t="s">
        <v>14</v>
      </c>
      <c r="H1253" s="5">
        <f t="shared" si="98"/>
        <v>-4200</v>
      </c>
      <c r="I1253" s="23">
        <f t="shared" si="95"/>
        <v>3.883495145631068</v>
      </c>
      <c r="K1253" s="2">
        <v>515</v>
      </c>
    </row>
    <row r="1254" spans="2:11" ht="12.75">
      <c r="B1254" s="253">
        <v>2000</v>
      </c>
      <c r="C1254" s="34" t="s">
        <v>23</v>
      </c>
      <c r="D1254" s="34" t="s">
        <v>462</v>
      </c>
      <c r="E1254" s="34" t="s">
        <v>24</v>
      </c>
      <c r="F1254" s="32" t="s">
        <v>520</v>
      </c>
      <c r="G1254" s="32" t="s">
        <v>19</v>
      </c>
      <c r="H1254" s="5">
        <f t="shared" si="98"/>
        <v>-6200</v>
      </c>
      <c r="I1254" s="23">
        <f t="shared" si="95"/>
        <v>3.883495145631068</v>
      </c>
      <c r="K1254" s="2">
        <v>515</v>
      </c>
    </row>
    <row r="1255" spans="2:11" ht="12.75">
      <c r="B1255" s="253">
        <v>2000</v>
      </c>
      <c r="C1255" s="34" t="s">
        <v>23</v>
      </c>
      <c r="D1255" s="34" t="s">
        <v>462</v>
      </c>
      <c r="E1255" s="34" t="s">
        <v>24</v>
      </c>
      <c r="F1255" s="32" t="s">
        <v>520</v>
      </c>
      <c r="G1255" s="32" t="s">
        <v>38</v>
      </c>
      <c r="H1255" s="5">
        <f t="shared" si="98"/>
        <v>-8200</v>
      </c>
      <c r="I1255" s="23">
        <f t="shared" si="95"/>
        <v>3.883495145631068</v>
      </c>
      <c r="K1255" s="2">
        <v>515</v>
      </c>
    </row>
    <row r="1256" spans="2:11" ht="12.75">
      <c r="B1256" s="152">
        <v>2500</v>
      </c>
      <c r="C1256" s="34" t="s">
        <v>23</v>
      </c>
      <c r="D1256" s="34" t="s">
        <v>462</v>
      </c>
      <c r="E1256" s="34" t="s">
        <v>24</v>
      </c>
      <c r="F1256" s="32" t="s">
        <v>520</v>
      </c>
      <c r="G1256" s="32" t="s">
        <v>42</v>
      </c>
      <c r="H1256" s="5">
        <f t="shared" si="98"/>
        <v>-10700</v>
      </c>
      <c r="I1256" s="23">
        <f t="shared" si="95"/>
        <v>4.854368932038835</v>
      </c>
      <c r="K1256" s="2">
        <v>515</v>
      </c>
    </row>
    <row r="1257" spans="2:11" ht="12.75">
      <c r="B1257" s="152">
        <v>600</v>
      </c>
      <c r="C1257" s="34" t="s">
        <v>23</v>
      </c>
      <c r="D1257" s="34" t="s">
        <v>462</v>
      </c>
      <c r="E1257" s="34" t="s">
        <v>24</v>
      </c>
      <c r="F1257" s="32" t="s">
        <v>520</v>
      </c>
      <c r="G1257" s="32" t="s">
        <v>54</v>
      </c>
      <c r="H1257" s="5">
        <f t="shared" si="98"/>
        <v>-11300</v>
      </c>
      <c r="I1257" s="23">
        <f t="shared" si="95"/>
        <v>1.1650485436893203</v>
      </c>
      <c r="K1257" s="2">
        <v>515</v>
      </c>
    </row>
    <row r="1258" spans="2:11" ht="12.75">
      <c r="B1258" s="253">
        <v>800</v>
      </c>
      <c r="C1258" s="34" t="s">
        <v>23</v>
      </c>
      <c r="D1258" s="34" t="s">
        <v>462</v>
      </c>
      <c r="E1258" s="34" t="s">
        <v>24</v>
      </c>
      <c r="F1258" s="32" t="s">
        <v>520</v>
      </c>
      <c r="G1258" s="32" t="s">
        <v>40</v>
      </c>
      <c r="H1258" s="5">
        <f t="shared" si="98"/>
        <v>-12100</v>
      </c>
      <c r="I1258" s="23">
        <f t="shared" si="95"/>
        <v>1.5533980582524272</v>
      </c>
      <c r="K1258" s="2">
        <v>515</v>
      </c>
    </row>
    <row r="1259" spans="2:11" ht="12.75">
      <c r="B1259" s="253">
        <v>700</v>
      </c>
      <c r="C1259" s="34" t="s">
        <v>23</v>
      </c>
      <c r="D1259" s="34" t="s">
        <v>462</v>
      </c>
      <c r="E1259" s="34" t="s">
        <v>24</v>
      </c>
      <c r="F1259" s="32" t="s">
        <v>520</v>
      </c>
      <c r="G1259" s="32" t="s">
        <v>87</v>
      </c>
      <c r="H1259" s="5">
        <f t="shared" si="98"/>
        <v>-12800</v>
      </c>
      <c r="I1259" s="23">
        <f t="shared" si="95"/>
        <v>1.3592233009708738</v>
      </c>
      <c r="K1259" s="2">
        <v>515</v>
      </c>
    </row>
    <row r="1260" spans="2:11" ht="12.75">
      <c r="B1260" s="253">
        <v>2300</v>
      </c>
      <c r="C1260" s="34" t="s">
        <v>23</v>
      </c>
      <c r="D1260" s="34" t="s">
        <v>462</v>
      </c>
      <c r="E1260" s="34" t="s">
        <v>24</v>
      </c>
      <c r="F1260" s="32" t="s">
        <v>557</v>
      </c>
      <c r="G1260" s="32" t="s">
        <v>98</v>
      </c>
      <c r="H1260" s="5">
        <f t="shared" si="98"/>
        <v>-15100</v>
      </c>
      <c r="I1260" s="23">
        <f aca="true" t="shared" si="99" ref="I1260:I1323">+B1260/K1260</f>
        <v>4.466019417475728</v>
      </c>
      <c r="K1260" s="2">
        <v>515</v>
      </c>
    </row>
    <row r="1261" spans="2:11" ht="12.75">
      <c r="B1261" s="253">
        <v>2000</v>
      </c>
      <c r="C1261" s="34" t="s">
        <v>23</v>
      </c>
      <c r="D1261" s="34" t="s">
        <v>462</v>
      </c>
      <c r="E1261" s="34" t="s">
        <v>24</v>
      </c>
      <c r="F1261" s="32" t="s">
        <v>520</v>
      </c>
      <c r="G1261" s="32" t="s">
        <v>100</v>
      </c>
      <c r="H1261" s="5">
        <f t="shared" si="98"/>
        <v>-17100</v>
      </c>
      <c r="I1261" s="23">
        <f t="shared" si="99"/>
        <v>3.883495145631068</v>
      </c>
      <c r="K1261" s="2">
        <v>515</v>
      </c>
    </row>
    <row r="1262" spans="2:11" ht="12.75">
      <c r="B1262" s="253">
        <v>1500</v>
      </c>
      <c r="C1262" s="34" t="s">
        <v>23</v>
      </c>
      <c r="D1262" s="34" t="s">
        <v>462</v>
      </c>
      <c r="E1262" s="34" t="s">
        <v>24</v>
      </c>
      <c r="F1262" s="32" t="s">
        <v>520</v>
      </c>
      <c r="G1262" s="32" t="s">
        <v>100</v>
      </c>
      <c r="H1262" s="5">
        <f t="shared" si="98"/>
        <v>-18600</v>
      </c>
      <c r="I1262" s="23">
        <f t="shared" si="99"/>
        <v>2.912621359223301</v>
      </c>
      <c r="K1262" s="2">
        <v>515</v>
      </c>
    </row>
    <row r="1263" spans="2:11" ht="12.75">
      <c r="B1263" s="253">
        <v>1500</v>
      </c>
      <c r="C1263" s="34" t="s">
        <v>23</v>
      </c>
      <c r="D1263" s="34" t="s">
        <v>462</v>
      </c>
      <c r="E1263" s="34" t="s">
        <v>24</v>
      </c>
      <c r="F1263" s="32" t="s">
        <v>520</v>
      </c>
      <c r="G1263" s="32" t="s">
        <v>104</v>
      </c>
      <c r="H1263" s="5">
        <f t="shared" si="98"/>
        <v>-20100</v>
      </c>
      <c r="I1263" s="23">
        <f t="shared" si="99"/>
        <v>2.912621359223301</v>
      </c>
      <c r="K1263" s="2">
        <v>515</v>
      </c>
    </row>
    <row r="1264" spans="2:11" ht="12.75">
      <c r="B1264" s="253">
        <v>1000</v>
      </c>
      <c r="C1264" s="34" t="s">
        <v>23</v>
      </c>
      <c r="D1264" s="34" t="s">
        <v>462</v>
      </c>
      <c r="E1264" s="34" t="s">
        <v>24</v>
      </c>
      <c r="F1264" s="32" t="s">
        <v>520</v>
      </c>
      <c r="G1264" s="32" t="s">
        <v>106</v>
      </c>
      <c r="H1264" s="5">
        <f t="shared" si="98"/>
        <v>-21100</v>
      </c>
      <c r="I1264" s="23">
        <f t="shared" si="99"/>
        <v>1.941747572815534</v>
      </c>
      <c r="K1264" s="2">
        <v>515</v>
      </c>
    </row>
    <row r="1265" spans="2:11" ht="12.75">
      <c r="B1265" s="253">
        <v>1700</v>
      </c>
      <c r="C1265" s="34" t="s">
        <v>23</v>
      </c>
      <c r="D1265" s="34" t="s">
        <v>462</v>
      </c>
      <c r="E1265" s="34" t="s">
        <v>24</v>
      </c>
      <c r="F1265" s="32" t="s">
        <v>520</v>
      </c>
      <c r="G1265" s="32" t="s">
        <v>112</v>
      </c>
      <c r="H1265" s="5">
        <f t="shared" si="98"/>
        <v>-22800</v>
      </c>
      <c r="I1265" s="23">
        <f t="shared" si="99"/>
        <v>3.3009708737864076</v>
      </c>
      <c r="K1265" s="2">
        <v>515</v>
      </c>
    </row>
    <row r="1266" spans="2:11" ht="12.75">
      <c r="B1266" s="253">
        <v>2000</v>
      </c>
      <c r="C1266" s="34" t="s">
        <v>23</v>
      </c>
      <c r="D1266" s="34" t="s">
        <v>462</v>
      </c>
      <c r="E1266" s="34" t="s">
        <v>24</v>
      </c>
      <c r="F1266" s="32" t="s">
        <v>520</v>
      </c>
      <c r="G1266" s="32" t="s">
        <v>115</v>
      </c>
      <c r="H1266" s="5">
        <f t="shared" si="98"/>
        <v>-24800</v>
      </c>
      <c r="I1266" s="23">
        <f t="shared" si="99"/>
        <v>3.883495145631068</v>
      </c>
      <c r="K1266" s="2">
        <v>515</v>
      </c>
    </row>
    <row r="1267" spans="2:11" ht="12.75">
      <c r="B1267" s="253">
        <v>1800</v>
      </c>
      <c r="C1267" s="34" t="s">
        <v>23</v>
      </c>
      <c r="D1267" s="34" t="s">
        <v>462</v>
      </c>
      <c r="E1267" s="34" t="s">
        <v>24</v>
      </c>
      <c r="F1267" s="32" t="s">
        <v>520</v>
      </c>
      <c r="G1267" s="32" t="s">
        <v>119</v>
      </c>
      <c r="H1267" s="5">
        <f t="shared" si="98"/>
        <v>-26600</v>
      </c>
      <c r="I1267" s="23">
        <f t="shared" si="99"/>
        <v>3.495145631067961</v>
      </c>
      <c r="K1267" s="2">
        <v>515</v>
      </c>
    </row>
    <row r="1268" spans="2:11" ht="12.75">
      <c r="B1268" s="253">
        <v>1600</v>
      </c>
      <c r="C1268" s="34" t="s">
        <v>23</v>
      </c>
      <c r="D1268" s="34" t="s">
        <v>462</v>
      </c>
      <c r="E1268" s="34" t="s">
        <v>24</v>
      </c>
      <c r="F1268" s="32" t="s">
        <v>520</v>
      </c>
      <c r="G1268" s="32" t="s">
        <v>160</v>
      </c>
      <c r="H1268" s="5">
        <f t="shared" si="98"/>
        <v>-28200</v>
      </c>
      <c r="I1268" s="23">
        <f t="shared" si="99"/>
        <v>3.1067961165048543</v>
      </c>
      <c r="K1268" s="2">
        <v>515</v>
      </c>
    </row>
    <row r="1269" spans="2:11" ht="12.75">
      <c r="B1269" s="253">
        <v>500</v>
      </c>
      <c r="C1269" s="34" t="s">
        <v>23</v>
      </c>
      <c r="D1269" s="34" t="s">
        <v>462</v>
      </c>
      <c r="E1269" s="34" t="s">
        <v>24</v>
      </c>
      <c r="F1269" s="32" t="s">
        <v>520</v>
      </c>
      <c r="G1269" s="32" t="s">
        <v>219</v>
      </c>
      <c r="H1269" s="5">
        <f t="shared" si="98"/>
        <v>-28700</v>
      </c>
      <c r="I1269" s="23">
        <f t="shared" si="99"/>
        <v>0.970873786407767</v>
      </c>
      <c r="K1269" s="2">
        <v>515</v>
      </c>
    </row>
    <row r="1270" spans="2:11" ht="12.75">
      <c r="B1270" s="253">
        <v>2000</v>
      </c>
      <c r="C1270" s="34" t="s">
        <v>23</v>
      </c>
      <c r="D1270" s="34" t="s">
        <v>462</v>
      </c>
      <c r="E1270" s="34" t="s">
        <v>24</v>
      </c>
      <c r="F1270" s="32" t="s">
        <v>520</v>
      </c>
      <c r="G1270" s="32" t="s">
        <v>215</v>
      </c>
      <c r="H1270" s="5">
        <f t="shared" si="98"/>
        <v>-30700</v>
      </c>
      <c r="I1270" s="23">
        <f t="shared" si="99"/>
        <v>3.883495145631068</v>
      </c>
      <c r="K1270" s="2">
        <v>515</v>
      </c>
    </row>
    <row r="1271" spans="2:11" ht="12.75">
      <c r="B1271" s="152">
        <v>2000</v>
      </c>
      <c r="C1271" s="34" t="s">
        <v>23</v>
      </c>
      <c r="D1271" s="34" t="s">
        <v>462</v>
      </c>
      <c r="E1271" s="34" t="s">
        <v>24</v>
      </c>
      <c r="F1271" s="32" t="s">
        <v>520</v>
      </c>
      <c r="G1271" s="32" t="s">
        <v>265</v>
      </c>
      <c r="H1271" s="5">
        <f t="shared" si="98"/>
        <v>-32700</v>
      </c>
      <c r="I1271" s="23">
        <f t="shared" si="99"/>
        <v>3.883495145631068</v>
      </c>
      <c r="K1271" s="2">
        <v>515</v>
      </c>
    </row>
    <row r="1272" spans="2:11" ht="12.75">
      <c r="B1272" s="152">
        <v>2000</v>
      </c>
      <c r="C1272" s="34" t="s">
        <v>23</v>
      </c>
      <c r="D1272" s="34" t="s">
        <v>462</v>
      </c>
      <c r="E1272" s="34" t="s">
        <v>24</v>
      </c>
      <c r="F1272" s="32" t="s">
        <v>520</v>
      </c>
      <c r="G1272" s="32" t="s">
        <v>220</v>
      </c>
      <c r="H1272" s="5">
        <f t="shared" si="98"/>
        <v>-34700</v>
      </c>
      <c r="I1272" s="23">
        <f t="shared" si="99"/>
        <v>3.883495145631068</v>
      </c>
      <c r="K1272" s="2">
        <v>515</v>
      </c>
    </row>
    <row r="1273" spans="2:11" ht="12.75">
      <c r="B1273" s="152">
        <v>2000</v>
      </c>
      <c r="C1273" s="34" t="s">
        <v>23</v>
      </c>
      <c r="D1273" s="34" t="s">
        <v>462</v>
      </c>
      <c r="E1273" s="34" t="s">
        <v>24</v>
      </c>
      <c r="F1273" s="32" t="s">
        <v>520</v>
      </c>
      <c r="G1273" s="32" t="s">
        <v>271</v>
      </c>
      <c r="H1273" s="5">
        <f t="shared" si="98"/>
        <v>-36700</v>
      </c>
      <c r="I1273" s="23">
        <f t="shared" si="99"/>
        <v>3.883495145631068</v>
      </c>
      <c r="K1273" s="2">
        <v>515</v>
      </c>
    </row>
    <row r="1274" spans="2:11" ht="12.75">
      <c r="B1274" s="152">
        <v>1000</v>
      </c>
      <c r="C1274" s="34" t="s">
        <v>23</v>
      </c>
      <c r="D1274" s="34" t="s">
        <v>462</v>
      </c>
      <c r="E1274" s="34" t="s">
        <v>24</v>
      </c>
      <c r="F1274" s="32" t="s">
        <v>520</v>
      </c>
      <c r="G1274" s="32" t="s">
        <v>273</v>
      </c>
      <c r="H1274" s="5">
        <f t="shared" si="98"/>
        <v>-37700</v>
      </c>
      <c r="I1274" s="23">
        <f t="shared" si="99"/>
        <v>1.941747572815534</v>
      </c>
      <c r="K1274" s="2">
        <v>515</v>
      </c>
    </row>
    <row r="1275" spans="2:11" ht="12.75">
      <c r="B1275" s="152">
        <v>2000</v>
      </c>
      <c r="C1275" s="13" t="s">
        <v>23</v>
      </c>
      <c r="D1275" s="13" t="s">
        <v>462</v>
      </c>
      <c r="E1275" s="13" t="s">
        <v>24</v>
      </c>
      <c r="F1275" s="31" t="s">
        <v>520</v>
      </c>
      <c r="G1275" s="31" t="s">
        <v>321</v>
      </c>
      <c r="H1275" s="5">
        <f t="shared" si="98"/>
        <v>-39700</v>
      </c>
      <c r="I1275" s="23">
        <f t="shared" si="99"/>
        <v>3.883495145631068</v>
      </c>
      <c r="K1275" s="2">
        <v>515</v>
      </c>
    </row>
    <row r="1276" spans="2:11" ht="12.75">
      <c r="B1276" s="152">
        <v>2000</v>
      </c>
      <c r="C1276" s="13" t="s">
        <v>23</v>
      </c>
      <c r="D1276" s="13" t="s">
        <v>462</v>
      </c>
      <c r="E1276" s="13" t="s">
        <v>24</v>
      </c>
      <c r="F1276" s="31" t="s">
        <v>520</v>
      </c>
      <c r="G1276" s="31" t="s">
        <v>558</v>
      </c>
      <c r="H1276" s="5">
        <f t="shared" si="98"/>
        <v>-41700</v>
      </c>
      <c r="I1276" s="23">
        <f t="shared" si="99"/>
        <v>3.883495145631068</v>
      </c>
      <c r="K1276" s="2">
        <v>515</v>
      </c>
    </row>
    <row r="1277" spans="2:11" ht="12.75">
      <c r="B1277" s="152">
        <v>2000</v>
      </c>
      <c r="C1277" s="13" t="s">
        <v>23</v>
      </c>
      <c r="D1277" s="13" t="s">
        <v>462</v>
      </c>
      <c r="E1277" s="13" t="s">
        <v>24</v>
      </c>
      <c r="F1277" s="31" t="s">
        <v>520</v>
      </c>
      <c r="G1277" s="31" t="s">
        <v>293</v>
      </c>
      <c r="H1277" s="5">
        <f t="shared" si="98"/>
        <v>-43700</v>
      </c>
      <c r="I1277" s="23">
        <f t="shared" si="99"/>
        <v>3.883495145631068</v>
      </c>
      <c r="K1277" s="2">
        <v>515</v>
      </c>
    </row>
    <row r="1278" spans="2:11" ht="12.75">
      <c r="B1278" s="152">
        <v>2000</v>
      </c>
      <c r="C1278" s="75" t="s">
        <v>23</v>
      </c>
      <c r="D1278" s="35" t="s">
        <v>462</v>
      </c>
      <c r="E1278" s="35" t="s">
        <v>24</v>
      </c>
      <c r="F1278" s="36" t="s">
        <v>522</v>
      </c>
      <c r="G1278" s="36" t="s">
        <v>94</v>
      </c>
      <c r="H1278" s="5">
        <f t="shared" si="98"/>
        <v>-45700</v>
      </c>
      <c r="I1278" s="23">
        <f t="shared" si="99"/>
        <v>3.883495145631068</v>
      </c>
      <c r="K1278" s="2">
        <v>515</v>
      </c>
    </row>
    <row r="1279" spans="2:11" ht="12.75">
      <c r="B1279" s="152">
        <v>2000</v>
      </c>
      <c r="C1279" s="35" t="s">
        <v>23</v>
      </c>
      <c r="D1279" s="35" t="s">
        <v>462</v>
      </c>
      <c r="E1279" s="35" t="s">
        <v>24</v>
      </c>
      <c r="F1279" s="36" t="s">
        <v>522</v>
      </c>
      <c r="G1279" s="36" t="s">
        <v>17</v>
      </c>
      <c r="H1279" s="5">
        <f t="shared" si="98"/>
        <v>-47700</v>
      </c>
      <c r="I1279" s="23">
        <f t="shared" si="99"/>
        <v>3.883495145631068</v>
      </c>
      <c r="K1279" s="2">
        <v>515</v>
      </c>
    </row>
    <row r="1280" spans="2:11" ht="12.75">
      <c r="B1280" s="152">
        <v>2000</v>
      </c>
      <c r="C1280" s="35" t="s">
        <v>23</v>
      </c>
      <c r="D1280" s="35" t="s">
        <v>462</v>
      </c>
      <c r="E1280" s="35" t="s">
        <v>24</v>
      </c>
      <c r="F1280" s="36" t="s">
        <v>522</v>
      </c>
      <c r="G1280" s="36" t="s">
        <v>14</v>
      </c>
      <c r="H1280" s="5">
        <f t="shared" si="98"/>
        <v>-49700</v>
      </c>
      <c r="I1280" s="23">
        <f t="shared" si="99"/>
        <v>3.883495145631068</v>
      </c>
      <c r="K1280" s="2">
        <v>515</v>
      </c>
    </row>
    <row r="1281" spans="2:11" ht="12.75">
      <c r="B1281" s="152">
        <v>4000</v>
      </c>
      <c r="C1281" s="35" t="s">
        <v>23</v>
      </c>
      <c r="D1281" s="35" t="s">
        <v>462</v>
      </c>
      <c r="E1281" s="35" t="s">
        <v>24</v>
      </c>
      <c r="F1281" s="36" t="s">
        <v>522</v>
      </c>
      <c r="G1281" s="36" t="s">
        <v>19</v>
      </c>
      <c r="H1281" s="5">
        <f aca="true" t="shared" si="100" ref="H1281:H1312">H1280-B1281</f>
        <v>-53700</v>
      </c>
      <c r="I1281" s="23">
        <f t="shared" si="99"/>
        <v>7.766990291262136</v>
      </c>
      <c r="K1281" s="2">
        <v>515</v>
      </c>
    </row>
    <row r="1282" spans="2:11" ht="12.75">
      <c r="B1282" s="152">
        <v>2000</v>
      </c>
      <c r="C1282" s="75" t="s">
        <v>23</v>
      </c>
      <c r="D1282" s="35" t="s">
        <v>462</v>
      </c>
      <c r="E1282" s="35" t="s">
        <v>24</v>
      </c>
      <c r="F1282" s="36" t="s">
        <v>522</v>
      </c>
      <c r="G1282" s="36" t="s">
        <v>38</v>
      </c>
      <c r="H1282" s="5">
        <f t="shared" si="100"/>
        <v>-55700</v>
      </c>
      <c r="I1282" s="23">
        <f t="shared" si="99"/>
        <v>3.883495145631068</v>
      </c>
      <c r="K1282" s="2">
        <v>515</v>
      </c>
    </row>
    <row r="1283" spans="2:11" ht="12.75">
      <c r="B1283" s="152">
        <v>2000</v>
      </c>
      <c r="C1283" s="75" t="s">
        <v>23</v>
      </c>
      <c r="D1283" s="35" t="s">
        <v>462</v>
      </c>
      <c r="E1283" s="35" t="s">
        <v>24</v>
      </c>
      <c r="F1283" s="36" t="s">
        <v>522</v>
      </c>
      <c r="G1283" s="36" t="s">
        <v>42</v>
      </c>
      <c r="H1283" s="5">
        <f t="shared" si="100"/>
        <v>-57700</v>
      </c>
      <c r="I1283" s="23">
        <f t="shared" si="99"/>
        <v>3.883495145631068</v>
      </c>
      <c r="K1283" s="2">
        <v>515</v>
      </c>
    </row>
    <row r="1284" spans="2:11" ht="12.75">
      <c r="B1284" s="152">
        <v>2000</v>
      </c>
      <c r="C1284" s="35" t="s">
        <v>23</v>
      </c>
      <c r="D1284" s="35" t="s">
        <v>462</v>
      </c>
      <c r="E1284" s="35" t="s">
        <v>24</v>
      </c>
      <c r="F1284" s="36" t="s">
        <v>522</v>
      </c>
      <c r="G1284" s="36" t="s">
        <v>54</v>
      </c>
      <c r="H1284" s="5">
        <f t="shared" si="100"/>
        <v>-59700</v>
      </c>
      <c r="I1284" s="23">
        <f t="shared" si="99"/>
        <v>3.883495145631068</v>
      </c>
      <c r="K1284" s="2">
        <v>515</v>
      </c>
    </row>
    <row r="1285" spans="2:11" ht="12.75">
      <c r="B1285" s="152">
        <v>2000</v>
      </c>
      <c r="C1285" s="75" t="s">
        <v>23</v>
      </c>
      <c r="D1285" s="35" t="s">
        <v>462</v>
      </c>
      <c r="E1285" s="35" t="s">
        <v>24</v>
      </c>
      <c r="F1285" s="36" t="s">
        <v>522</v>
      </c>
      <c r="G1285" s="36" t="s">
        <v>40</v>
      </c>
      <c r="H1285" s="5">
        <f t="shared" si="100"/>
        <v>-61700</v>
      </c>
      <c r="I1285" s="23">
        <f t="shared" si="99"/>
        <v>3.883495145631068</v>
      </c>
      <c r="K1285" s="2">
        <v>515</v>
      </c>
    </row>
    <row r="1286" spans="2:11" ht="12.75">
      <c r="B1286" s="152">
        <v>2000</v>
      </c>
      <c r="C1286" s="75" t="s">
        <v>23</v>
      </c>
      <c r="D1286" s="35" t="s">
        <v>462</v>
      </c>
      <c r="E1286" s="35" t="s">
        <v>24</v>
      </c>
      <c r="F1286" s="36" t="s">
        <v>522</v>
      </c>
      <c r="G1286" s="36" t="s">
        <v>87</v>
      </c>
      <c r="H1286" s="5">
        <f t="shared" si="100"/>
        <v>-63700</v>
      </c>
      <c r="I1286" s="23">
        <f t="shared" si="99"/>
        <v>3.883495145631068</v>
      </c>
      <c r="K1286" s="2">
        <v>515</v>
      </c>
    </row>
    <row r="1287" spans="2:11" ht="12.75">
      <c r="B1287" s="152">
        <v>2000</v>
      </c>
      <c r="C1287" s="35" t="s">
        <v>23</v>
      </c>
      <c r="D1287" s="35" t="s">
        <v>462</v>
      </c>
      <c r="E1287" s="35" t="s">
        <v>24</v>
      </c>
      <c r="F1287" s="36" t="s">
        <v>522</v>
      </c>
      <c r="G1287" s="36" t="s">
        <v>98</v>
      </c>
      <c r="H1287" s="5">
        <f t="shared" si="100"/>
        <v>-65700</v>
      </c>
      <c r="I1287" s="23">
        <f t="shared" si="99"/>
        <v>3.883495145631068</v>
      </c>
      <c r="K1287" s="2">
        <v>515</v>
      </c>
    </row>
    <row r="1288" spans="2:11" ht="12.75">
      <c r="B1288" s="152">
        <v>2000</v>
      </c>
      <c r="C1288" s="35" t="s">
        <v>23</v>
      </c>
      <c r="D1288" s="35" t="s">
        <v>462</v>
      </c>
      <c r="E1288" s="35" t="s">
        <v>24</v>
      </c>
      <c r="F1288" s="36" t="s">
        <v>522</v>
      </c>
      <c r="G1288" s="36" t="s">
        <v>100</v>
      </c>
      <c r="H1288" s="5">
        <f t="shared" si="100"/>
        <v>-67700</v>
      </c>
      <c r="I1288" s="23">
        <f t="shared" si="99"/>
        <v>3.883495145631068</v>
      </c>
      <c r="K1288" s="2">
        <v>515</v>
      </c>
    </row>
    <row r="1289" spans="2:11" ht="12.75">
      <c r="B1289" s="152">
        <v>2000</v>
      </c>
      <c r="C1289" s="75" t="s">
        <v>23</v>
      </c>
      <c r="D1289" s="35" t="s">
        <v>462</v>
      </c>
      <c r="E1289" s="35" t="s">
        <v>24</v>
      </c>
      <c r="F1289" s="36" t="s">
        <v>522</v>
      </c>
      <c r="G1289" s="36" t="s">
        <v>104</v>
      </c>
      <c r="H1289" s="5">
        <f t="shared" si="100"/>
        <v>-69700</v>
      </c>
      <c r="I1289" s="23">
        <f t="shared" si="99"/>
        <v>3.883495145631068</v>
      </c>
      <c r="K1289" s="2">
        <v>515</v>
      </c>
    </row>
    <row r="1290" spans="2:11" ht="12.75">
      <c r="B1290" s="152">
        <v>2000</v>
      </c>
      <c r="C1290" s="75" t="s">
        <v>23</v>
      </c>
      <c r="D1290" s="35" t="s">
        <v>462</v>
      </c>
      <c r="E1290" s="35" t="s">
        <v>24</v>
      </c>
      <c r="F1290" s="36" t="s">
        <v>522</v>
      </c>
      <c r="G1290" s="36" t="s">
        <v>106</v>
      </c>
      <c r="H1290" s="5">
        <f t="shared" si="100"/>
        <v>-71700</v>
      </c>
      <c r="I1290" s="23">
        <f t="shared" si="99"/>
        <v>3.883495145631068</v>
      </c>
      <c r="K1290" s="2">
        <v>515</v>
      </c>
    </row>
    <row r="1291" spans="2:11" ht="12.75">
      <c r="B1291" s="152">
        <v>2000</v>
      </c>
      <c r="C1291" s="75" t="s">
        <v>23</v>
      </c>
      <c r="D1291" s="35" t="s">
        <v>462</v>
      </c>
      <c r="E1291" s="35" t="s">
        <v>24</v>
      </c>
      <c r="F1291" s="36" t="s">
        <v>522</v>
      </c>
      <c r="G1291" s="36" t="s">
        <v>109</v>
      </c>
      <c r="H1291" s="5">
        <f t="shared" si="100"/>
        <v>-73700</v>
      </c>
      <c r="I1291" s="23">
        <f t="shared" si="99"/>
        <v>3.883495145631068</v>
      </c>
      <c r="K1291" s="2">
        <v>515</v>
      </c>
    </row>
    <row r="1292" spans="2:11" ht="12.75">
      <c r="B1292" s="254">
        <v>2000</v>
      </c>
      <c r="C1292" s="75" t="s">
        <v>23</v>
      </c>
      <c r="D1292" s="35" t="s">
        <v>462</v>
      </c>
      <c r="E1292" s="35" t="s">
        <v>24</v>
      </c>
      <c r="F1292" s="36" t="s">
        <v>522</v>
      </c>
      <c r="G1292" s="36" t="s">
        <v>112</v>
      </c>
      <c r="H1292" s="5">
        <f t="shared" si="100"/>
        <v>-75700</v>
      </c>
      <c r="I1292" s="23">
        <f t="shared" si="99"/>
        <v>3.883495145631068</v>
      </c>
      <c r="K1292" s="2">
        <v>515</v>
      </c>
    </row>
    <row r="1293" spans="2:11" ht="12.75">
      <c r="B1293" s="254">
        <v>3500</v>
      </c>
      <c r="C1293" s="75" t="s">
        <v>23</v>
      </c>
      <c r="D1293" s="35" t="s">
        <v>462</v>
      </c>
      <c r="E1293" s="35" t="s">
        <v>24</v>
      </c>
      <c r="F1293" s="36" t="s">
        <v>522</v>
      </c>
      <c r="G1293" s="36" t="s">
        <v>115</v>
      </c>
      <c r="H1293" s="5">
        <f t="shared" si="100"/>
        <v>-79200</v>
      </c>
      <c r="I1293" s="23">
        <f t="shared" si="99"/>
        <v>6.796116504854369</v>
      </c>
      <c r="K1293" s="2">
        <v>515</v>
      </c>
    </row>
    <row r="1294" spans="2:11" ht="12.75">
      <c r="B1294" s="152">
        <v>2000</v>
      </c>
      <c r="C1294" s="35" t="s">
        <v>23</v>
      </c>
      <c r="D1294" s="35" t="s">
        <v>462</v>
      </c>
      <c r="E1294" s="35" t="s">
        <v>24</v>
      </c>
      <c r="F1294" s="36" t="s">
        <v>522</v>
      </c>
      <c r="G1294" s="36" t="s">
        <v>119</v>
      </c>
      <c r="H1294" s="5">
        <f t="shared" si="100"/>
        <v>-81200</v>
      </c>
      <c r="I1294" s="23">
        <f t="shared" si="99"/>
        <v>3.883495145631068</v>
      </c>
      <c r="K1294" s="2">
        <v>515</v>
      </c>
    </row>
    <row r="1295" spans="2:11" ht="12.75">
      <c r="B1295" s="152">
        <v>2000</v>
      </c>
      <c r="C1295" s="75" t="s">
        <v>23</v>
      </c>
      <c r="D1295" s="35" t="s">
        <v>462</v>
      </c>
      <c r="E1295" s="35" t="s">
        <v>24</v>
      </c>
      <c r="F1295" s="36" t="s">
        <v>522</v>
      </c>
      <c r="G1295" s="36" t="s">
        <v>160</v>
      </c>
      <c r="H1295" s="5">
        <f t="shared" si="100"/>
        <v>-83200</v>
      </c>
      <c r="I1295" s="23">
        <f t="shared" si="99"/>
        <v>3.883495145631068</v>
      </c>
      <c r="K1295" s="2">
        <v>515</v>
      </c>
    </row>
    <row r="1296" spans="2:11" ht="12.75">
      <c r="B1296" s="152">
        <v>2000</v>
      </c>
      <c r="C1296" s="35" t="s">
        <v>23</v>
      </c>
      <c r="D1296" s="35" t="s">
        <v>462</v>
      </c>
      <c r="E1296" s="35" t="s">
        <v>24</v>
      </c>
      <c r="F1296" s="36" t="s">
        <v>522</v>
      </c>
      <c r="G1296" s="36" t="s">
        <v>162</v>
      </c>
      <c r="H1296" s="5">
        <f t="shared" si="100"/>
        <v>-85200</v>
      </c>
      <c r="I1296" s="23">
        <f t="shared" si="99"/>
        <v>3.883495145631068</v>
      </c>
      <c r="K1296" s="2">
        <v>515</v>
      </c>
    </row>
    <row r="1297" spans="2:11" ht="12.75">
      <c r="B1297" s="152">
        <v>1500</v>
      </c>
      <c r="C1297" s="35" t="s">
        <v>23</v>
      </c>
      <c r="D1297" s="35" t="s">
        <v>462</v>
      </c>
      <c r="E1297" s="35" t="s">
        <v>24</v>
      </c>
      <c r="F1297" s="36" t="s">
        <v>522</v>
      </c>
      <c r="G1297" s="36" t="s">
        <v>213</v>
      </c>
      <c r="H1297" s="5">
        <f t="shared" si="100"/>
        <v>-86700</v>
      </c>
      <c r="I1297" s="23">
        <f t="shared" si="99"/>
        <v>2.912621359223301</v>
      </c>
      <c r="K1297" s="2">
        <v>515</v>
      </c>
    </row>
    <row r="1298" spans="2:11" ht="12.75">
      <c r="B1298" s="152">
        <v>1000</v>
      </c>
      <c r="C1298" s="35" t="s">
        <v>23</v>
      </c>
      <c r="D1298" s="35" t="s">
        <v>462</v>
      </c>
      <c r="E1298" s="35" t="s">
        <v>24</v>
      </c>
      <c r="F1298" s="36" t="s">
        <v>522</v>
      </c>
      <c r="G1298" s="36" t="s">
        <v>219</v>
      </c>
      <c r="H1298" s="5">
        <f t="shared" si="100"/>
        <v>-87700</v>
      </c>
      <c r="I1298" s="23">
        <f t="shared" si="99"/>
        <v>1.941747572815534</v>
      </c>
      <c r="K1298" s="2">
        <v>515</v>
      </c>
    </row>
    <row r="1299" spans="2:11" ht="12.75">
      <c r="B1299" s="152">
        <v>2000</v>
      </c>
      <c r="C1299" s="35" t="s">
        <v>23</v>
      </c>
      <c r="D1299" s="35" t="s">
        <v>462</v>
      </c>
      <c r="E1299" s="35" t="s">
        <v>24</v>
      </c>
      <c r="F1299" s="36" t="s">
        <v>522</v>
      </c>
      <c r="G1299" s="36" t="s">
        <v>215</v>
      </c>
      <c r="H1299" s="5">
        <f t="shared" si="100"/>
        <v>-89700</v>
      </c>
      <c r="I1299" s="23">
        <f t="shared" si="99"/>
        <v>3.883495145631068</v>
      </c>
      <c r="K1299" s="2">
        <v>515</v>
      </c>
    </row>
    <row r="1300" spans="2:11" ht="12.75">
      <c r="B1300" s="152">
        <v>2000</v>
      </c>
      <c r="C1300" s="35" t="s">
        <v>23</v>
      </c>
      <c r="D1300" s="35" t="s">
        <v>462</v>
      </c>
      <c r="E1300" s="35" t="s">
        <v>24</v>
      </c>
      <c r="F1300" s="36" t="s">
        <v>522</v>
      </c>
      <c r="G1300" s="36" t="s">
        <v>265</v>
      </c>
      <c r="H1300" s="5">
        <f t="shared" si="100"/>
        <v>-91700</v>
      </c>
      <c r="I1300" s="23">
        <f t="shared" si="99"/>
        <v>3.883495145631068</v>
      </c>
      <c r="K1300" s="2">
        <v>515</v>
      </c>
    </row>
    <row r="1301" spans="2:11" ht="12.75">
      <c r="B1301" s="152">
        <v>2000</v>
      </c>
      <c r="C1301" s="35" t="s">
        <v>23</v>
      </c>
      <c r="D1301" s="35" t="s">
        <v>462</v>
      </c>
      <c r="E1301" s="35" t="s">
        <v>24</v>
      </c>
      <c r="F1301" s="36" t="s">
        <v>522</v>
      </c>
      <c r="G1301" s="36" t="s">
        <v>269</v>
      </c>
      <c r="H1301" s="5">
        <f t="shared" si="100"/>
        <v>-93700</v>
      </c>
      <c r="I1301" s="23">
        <f t="shared" si="99"/>
        <v>3.883495145631068</v>
      </c>
      <c r="K1301" s="2">
        <v>515</v>
      </c>
    </row>
    <row r="1302" spans="2:11" ht="12.75">
      <c r="B1302" s="152">
        <v>2000</v>
      </c>
      <c r="C1302" s="35" t="s">
        <v>23</v>
      </c>
      <c r="D1302" s="35" t="s">
        <v>462</v>
      </c>
      <c r="E1302" s="35" t="s">
        <v>24</v>
      </c>
      <c r="F1302" s="36" t="s">
        <v>522</v>
      </c>
      <c r="G1302" s="36" t="s">
        <v>271</v>
      </c>
      <c r="H1302" s="5">
        <f t="shared" si="100"/>
        <v>-95700</v>
      </c>
      <c r="I1302" s="23">
        <f t="shared" si="99"/>
        <v>3.883495145631068</v>
      </c>
      <c r="K1302" s="2">
        <v>515</v>
      </c>
    </row>
    <row r="1303" spans="2:11" ht="12.75">
      <c r="B1303" s="152">
        <v>3500</v>
      </c>
      <c r="C1303" s="75" t="s">
        <v>23</v>
      </c>
      <c r="D1303" s="35" t="s">
        <v>462</v>
      </c>
      <c r="E1303" s="35" t="s">
        <v>24</v>
      </c>
      <c r="F1303" s="36" t="s">
        <v>522</v>
      </c>
      <c r="G1303" s="36" t="s">
        <v>321</v>
      </c>
      <c r="H1303" s="5">
        <f t="shared" si="100"/>
        <v>-99200</v>
      </c>
      <c r="I1303" s="23">
        <f t="shared" si="99"/>
        <v>6.796116504854369</v>
      </c>
      <c r="K1303" s="2">
        <v>515</v>
      </c>
    </row>
    <row r="1304" spans="2:11" ht="12.75">
      <c r="B1304" s="152">
        <v>3500</v>
      </c>
      <c r="C1304" s="75" t="s">
        <v>23</v>
      </c>
      <c r="D1304" s="35" t="s">
        <v>462</v>
      </c>
      <c r="E1304" s="35" t="s">
        <v>24</v>
      </c>
      <c r="F1304" s="36" t="s">
        <v>522</v>
      </c>
      <c r="G1304" s="36" t="s">
        <v>324</v>
      </c>
      <c r="H1304" s="5">
        <f t="shared" si="100"/>
        <v>-102700</v>
      </c>
      <c r="I1304" s="23">
        <f t="shared" si="99"/>
        <v>6.796116504854369</v>
      </c>
      <c r="K1304" s="2">
        <v>515</v>
      </c>
    </row>
    <row r="1305" spans="2:11" ht="12.75">
      <c r="B1305" s="152">
        <v>2000</v>
      </c>
      <c r="C1305" s="75" t="s">
        <v>23</v>
      </c>
      <c r="D1305" s="35" t="s">
        <v>462</v>
      </c>
      <c r="E1305" s="35" t="s">
        <v>24</v>
      </c>
      <c r="F1305" s="36" t="s">
        <v>522</v>
      </c>
      <c r="G1305" s="36" t="s">
        <v>293</v>
      </c>
      <c r="H1305" s="5">
        <f t="shared" si="100"/>
        <v>-104700</v>
      </c>
      <c r="I1305" s="23">
        <f t="shared" si="99"/>
        <v>3.883495145631068</v>
      </c>
      <c r="K1305" s="2">
        <v>515</v>
      </c>
    </row>
    <row r="1306" spans="2:11" ht="12.75">
      <c r="B1306" s="152">
        <v>1200</v>
      </c>
      <c r="C1306" s="34" t="s">
        <v>23</v>
      </c>
      <c r="D1306" s="13" t="s">
        <v>462</v>
      </c>
      <c r="E1306" s="34" t="s">
        <v>24</v>
      </c>
      <c r="F1306" s="28" t="s">
        <v>559</v>
      </c>
      <c r="G1306" s="32" t="s">
        <v>17</v>
      </c>
      <c r="H1306" s="5">
        <f t="shared" si="100"/>
        <v>-105900</v>
      </c>
      <c r="I1306" s="23">
        <f t="shared" si="99"/>
        <v>2.3300970873786406</v>
      </c>
      <c r="K1306" s="2">
        <v>515</v>
      </c>
    </row>
    <row r="1307" spans="2:11" ht="12.75">
      <c r="B1307" s="152">
        <v>975</v>
      </c>
      <c r="C1307" s="13" t="s">
        <v>23</v>
      </c>
      <c r="D1307" s="13" t="s">
        <v>462</v>
      </c>
      <c r="E1307" s="35" t="s">
        <v>24</v>
      </c>
      <c r="F1307" s="28" t="s">
        <v>559</v>
      </c>
      <c r="G1307" s="36" t="s">
        <v>14</v>
      </c>
      <c r="H1307" s="5">
        <f t="shared" si="100"/>
        <v>-106875</v>
      </c>
      <c r="I1307" s="23">
        <f t="shared" si="99"/>
        <v>1.8932038834951457</v>
      </c>
      <c r="K1307" s="2">
        <v>515</v>
      </c>
    </row>
    <row r="1308" spans="2:11" ht="12.75">
      <c r="B1308" s="152">
        <v>600</v>
      </c>
      <c r="C1308" s="13" t="s">
        <v>23</v>
      </c>
      <c r="D1308" s="13" t="s">
        <v>462</v>
      </c>
      <c r="E1308" s="35" t="s">
        <v>24</v>
      </c>
      <c r="F1308" s="28" t="s">
        <v>559</v>
      </c>
      <c r="G1308" s="31" t="s">
        <v>19</v>
      </c>
      <c r="H1308" s="5">
        <f t="shared" si="100"/>
        <v>-107475</v>
      </c>
      <c r="I1308" s="23">
        <f t="shared" si="99"/>
        <v>1.1650485436893203</v>
      </c>
      <c r="K1308" s="2">
        <v>515</v>
      </c>
    </row>
    <row r="1309" spans="2:11" ht="12.75">
      <c r="B1309" s="152">
        <v>600</v>
      </c>
      <c r="C1309" s="13" t="s">
        <v>23</v>
      </c>
      <c r="D1309" s="13" t="s">
        <v>462</v>
      </c>
      <c r="E1309" s="35" t="s">
        <v>24</v>
      </c>
      <c r="F1309" s="28" t="s">
        <v>559</v>
      </c>
      <c r="G1309" s="31" t="s">
        <v>38</v>
      </c>
      <c r="H1309" s="5">
        <f t="shared" si="100"/>
        <v>-108075</v>
      </c>
      <c r="I1309" s="23">
        <f t="shared" si="99"/>
        <v>1.1650485436893203</v>
      </c>
      <c r="K1309" s="2">
        <v>515</v>
      </c>
    </row>
    <row r="1310" spans="2:11" ht="12.75">
      <c r="B1310" s="255">
        <v>800</v>
      </c>
      <c r="C1310" s="38" t="s">
        <v>23</v>
      </c>
      <c r="D1310" s="13" t="s">
        <v>462</v>
      </c>
      <c r="E1310" s="38" t="s">
        <v>24</v>
      </c>
      <c r="F1310" s="28" t="s">
        <v>559</v>
      </c>
      <c r="G1310" s="28" t="s">
        <v>40</v>
      </c>
      <c r="H1310" s="5">
        <f t="shared" si="100"/>
        <v>-108875</v>
      </c>
      <c r="I1310" s="23">
        <f t="shared" si="99"/>
        <v>1.5533980582524272</v>
      </c>
      <c r="K1310" s="2">
        <v>515</v>
      </c>
    </row>
    <row r="1311" spans="2:11" ht="12.75">
      <c r="B1311" s="249">
        <v>700</v>
      </c>
      <c r="C1311" s="1" t="s">
        <v>23</v>
      </c>
      <c r="D1311" s="13" t="s">
        <v>462</v>
      </c>
      <c r="E1311" s="1" t="s">
        <v>24</v>
      </c>
      <c r="F1311" s="28" t="s">
        <v>559</v>
      </c>
      <c r="G1311" s="28" t="s">
        <v>87</v>
      </c>
      <c r="H1311" s="5">
        <f t="shared" si="100"/>
        <v>-109575</v>
      </c>
      <c r="I1311" s="23">
        <f t="shared" si="99"/>
        <v>1.3592233009708738</v>
      </c>
      <c r="K1311" s="2">
        <v>515</v>
      </c>
    </row>
    <row r="1312" spans="2:11" ht="12.75">
      <c r="B1312" s="249">
        <v>1500</v>
      </c>
      <c r="C1312" s="1" t="s">
        <v>23</v>
      </c>
      <c r="D1312" s="13" t="s">
        <v>462</v>
      </c>
      <c r="E1312" s="1" t="s">
        <v>24</v>
      </c>
      <c r="F1312" s="28" t="s">
        <v>559</v>
      </c>
      <c r="G1312" s="28" t="s">
        <v>98</v>
      </c>
      <c r="H1312" s="5">
        <f t="shared" si="100"/>
        <v>-111075</v>
      </c>
      <c r="I1312" s="23">
        <f t="shared" si="99"/>
        <v>2.912621359223301</v>
      </c>
      <c r="K1312" s="2">
        <v>515</v>
      </c>
    </row>
    <row r="1313" spans="1:11" s="47" customFormat="1" ht="12.75">
      <c r="A1313" s="12"/>
      <c r="B1313" s="224">
        <f>SUM(B1251:B1312)</f>
        <v>111075</v>
      </c>
      <c r="C1313" s="12"/>
      <c r="D1313" s="12"/>
      <c r="E1313" s="12"/>
      <c r="F1313" s="19"/>
      <c r="G1313" s="19"/>
      <c r="H1313" s="44">
        <v>0</v>
      </c>
      <c r="I1313" s="45">
        <f t="shared" si="99"/>
        <v>215.67961165048544</v>
      </c>
      <c r="K1313" s="2">
        <v>515</v>
      </c>
    </row>
    <row r="1314" spans="2:11" ht="12.75">
      <c r="B1314" s="249"/>
      <c r="H1314" s="5">
        <f aca="true" t="shared" si="101" ref="H1314:H1325">H1313-B1314</f>
        <v>0</v>
      </c>
      <c r="I1314" s="23">
        <f t="shared" si="99"/>
        <v>0</v>
      </c>
      <c r="K1314" s="2">
        <v>515</v>
      </c>
    </row>
    <row r="1315" spans="2:11" ht="12.75">
      <c r="B1315" s="249"/>
      <c r="H1315" s="5">
        <f t="shared" si="101"/>
        <v>0</v>
      </c>
      <c r="I1315" s="23">
        <f t="shared" si="99"/>
        <v>0</v>
      </c>
      <c r="K1315" s="2">
        <v>515</v>
      </c>
    </row>
    <row r="1316" spans="2:11" ht="12.75">
      <c r="B1316" s="253">
        <v>7500</v>
      </c>
      <c r="C1316" s="34" t="s">
        <v>26</v>
      </c>
      <c r="D1316" s="34" t="s">
        <v>462</v>
      </c>
      <c r="E1316" s="34" t="s">
        <v>73</v>
      </c>
      <c r="F1316" s="32" t="s">
        <v>560</v>
      </c>
      <c r="G1316" s="32" t="s">
        <v>54</v>
      </c>
      <c r="H1316" s="5">
        <f t="shared" si="101"/>
        <v>-7500</v>
      </c>
      <c r="I1316" s="23">
        <f t="shared" si="99"/>
        <v>14.563106796116505</v>
      </c>
      <c r="K1316" s="2">
        <v>515</v>
      </c>
    </row>
    <row r="1317" spans="2:11" ht="12.75">
      <c r="B1317" s="152">
        <v>7500</v>
      </c>
      <c r="C1317" s="34" t="s">
        <v>26</v>
      </c>
      <c r="D1317" s="34" t="s">
        <v>462</v>
      </c>
      <c r="E1317" s="34" t="s">
        <v>73</v>
      </c>
      <c r="F1317" s="32" t="s">
        <v>560</v>
      </c>
      <c r="G1317" s="32" t="s">
        <v>40</v>
      </c>
      <c r="H1317" s="5">
        <f t="shared" si="101"/>
        <v>-15000</v>
      </c>
      <c r="I1317" s="23">
        <f t="shared" si="99"/>
        <v>14.563106796116505</v>
      </c>
      <c r="K1317" s="2">
        <v>515</v>
      </c>
    </row>
    <row r="1318" spans="2:11" ht="12.75">
      <c r="B1318" s="253">
        <v>7500</v>
      </c>
      <c r="C1318" s="13" t="s">
        <v>26</v>
      </c>
      <c r="D1318" s="34" t="s">
        <v>462</v>
      </c>
      <c r="E1318" s="34" t="s">
        <v>73</v>
      </c>
      <c r="F1318" s="32" t="s">
        <v>560</v>
      </c>
      <c r="G1318" s="32" t="s">
        <v>87</v>
      </c>
      <c r="H1318" s="5">
        <f t="shared" si="101"/>
        <v>-22500</v>
      </c>
      <c r="I1318" s="23">
        <f t="shared" si="99"/>
        <v>14.563106796116505</v>
      </c>
      <c r="K1318" s="2">
        <v>515</v>
      </c>
    </row>
    <row r="1319" spans="2:11" ht="12.75">
      <c r="B1319" s="152">
        <v>15000</v>
      </c>
      <c r="C1319" s="75" t="s">
        <v>78</v>
      </c>
      <c r="D1319" s="35" t="s">
        <v>462</v>
      </c>
      <c r="E1319" s="35" t="s">
        <v>73</v>
      </c>
      <c r="F1319" s="36" t="s">
        <v>561</v>
      </c>
      <c r="G1319" s="36" t="s">
        <v>94</v>
      </c>
      <c r="H1319" s="5">
        <f t="shared" si="101"/>
        <v>-37500</v>
      </c>
      <c r="I1319" s="23">
        <f t="shared" si="99"/>
        <v>29.12621359223301</v>
      </c>
      <c r="K1319" s="2">
        <v>515</v>
      </c>
    </row>
    <row r="1320" spans="2:11" ht="12.75">
      <c r="B1320" s="152">
        <v>10000</v>
      </c>
      <c r="C1320" s="76" t="s">
        <v>976</v>
      </c>
      <c r="D1320" s="35" t="s">
        <v>462</v>
      </c>
      <c r="E1320" s="35" t="s">
        <v>73</v>
      </c>
      <c r="F1320" s="36" t="s">
        <v>562</v>
      </c>
      <c r="G1320" s="36" t="s">
        <v>321</v>
      </c>
      <c r="H1320" s="5">
        <f t="shared" si="101"/>
        <v>-47500</v>
      </c>
      <c r="I1320" s="23">
        <f t="shared" si="99"/>
        <v>19.41747572815534</v>
      </c>
      <c r="K1320" s="2">
        <v>515</v>
      </c>
    </row>
    <row r="1321" spans="2:11" ht="12.75">
      <c r="B1321" s="152">
        <v>10000</v>
      </c>
      <c r="C1321" s="75" t="s">
        <v>977</v>
      </c>
      <c r="D1321" s="35" t="s">
        <v>462</v>
      </c>
      <c r="E1321" s="35" t="s">
        <v>73</v>
      </c>
      <c r="F1321" s="36" t="s">
        <v>563</v>
      </c>
      <c r="G1321" s="36" t="s">
        <v>321</v>
      </c>
      <c r="H1321" s="5">
        <f t="shared" si="101"/>
        <v>-57500</v>
      </c>
      <c r="I1321" s="23">
        <f t="shared" si="99"/>
        <v>19.41747572815534</v>
      </c>
      <c r="K1321" s="2">
        <v>515</v>
      </c>
    </row>
    <row r="1322" spans="2:11" ht="12.75">
      <c r="B1322" s="152">
        <v>5000</v>
      </c>
      <c r="C1322" s="75" t="s">
        <v>26</v>
      </c>
      <c r="D1322" s="35" t="s">
        <v>462</v>
      </c>
      <c r="E1322" s="35" t="s">
        <v>73</v>
      </c>
      <c r="F1322" s="36" t="s">
        <v>564</v>
      </c>
      <c r="G1322" s="36" t="s">
        <v>321</v>
      </c>
      <c r="H1322" s="5">
        <f t="shared" si="101"/>
        <v>-62500</v>
      </c>
      <c r="I1322" s="23">
        <f t="shared" si="99"/>
        <v>9.70873786407767</v>
      </c>
      <c r="K1322" s="2">
        <v>515</v>
      </c>
    </row>
    <row r="1323" spans="2:11" ht="12.75">
      <c r="B1323" s="249">
        <v>5000</v>
      </c>
      <c r="C1323" s="1" t="s">
        <v>26</v>
      </c>
      <c r="D1323" s="13" t="s">
        <v>462</v>
      </c>
      <c r="E1323" s="1" t="s">
        <v>73</v>
      </c>
      <c r="F1323" s="28" t="s">
        <v>565</v>
      </c>
      <c r="G1323" s="28" t="s">
        <v>40</v>
      </c>
      <c r="H1323" s="5">
        <f t="shared" si="101"/>
        <v>-67500</v>
      </c>
      <c r="I1323" s="23">
        <f t="shared" si="99"/>
        <v>9.70873786407767</v>
      </c>
      <c r="K1323" s="2">
        <v>515</v>
      </c>
    </row>
    <row r="1324" spans="2:11" ht="12.75">
      <c r="B1324" s="249">
        <v>5000</v>
      </c>
      <c r="C1324" s="1" t="s">
        <v>26</v>
      </c>
      <c r="D1324" s="13" t="s">
        <v>462</v>
      </c>
      <c r="E1324" s="1" t="s">
        <v>73</v>
      </c>
      <c r="F1324" s="28" t="s">
        <v>565</v>
      </c>
      <c r="G1324" s="28" t="s">
        <v>87</v>
      </c>
      <c r="H1324" s="5">
        <f t="shared" si="101"/>
        <v>-72500</v>
      </c>
      <c r="I1324" s="23">
        <f aca="true" t="shared" si="102" ref="I1324:I1387">+B1324/K1324</f>
        <v>9.70873786407767</v>
      </c>
      <c r="K1324" s="2">
        <v>515</v>
      </c>
    </row>
    <row r="1325" spans="2:11" ht="12.75">
      <c r="B1325" s="249">
        <v>5000</v>
      </c>
      <c r="C1325" s="1" t="s">
        <v>26</v>
      </c>
      <c r="D1325" s="13" t="s">
        <v>462</v>
      </c>
      <c r="E1325" s="1" t="s">
        <v>73</v>
      </c>
      <c r="F1325" s="28" t="s">
        <v>565</v>
      </c>
      <c r="G1325" s="28" t="s">
        <v>98</v>
      </c>
      <c r="H1325" s="5">
        <f t="shared" si="101"/>
        <v>-77500</v>
      </c>
      <c r="I1325" s="23">
        <f t="shared" si="102"/>
        <v>9.70873786407767</v>
      </c>
      <c r="K1325" s="2">
        <v>515</v>
      </c>
    </row>
    <row r="1326" spans="1:11" s="47" customFormat="1" ht="12.75">
      <c r="A1326" s="12"/>
      <c r="B1326" s="224">
        <f>SUM(B1316:B1325)</f>
        <v>77500</v>
      </c>
      <c r="C1326" s="12" t="s">
        <v>26</v>
      </c>
      <c r="D1326" s="12"/>
      <c r="E1326" s="12"/>
      <c r="F1326" s="19"/>
      <c r="G1326" s="19"/>
      <c r="H1326" s="44">
        <v>0</v>
      </c>
      <c r="I1326" s="45">
        <f t="shared" si="102"/>
        <v>150.48543689320388</v>
      </c>
      <c r="K1326" s="2">
        <v>515</v>
      </c>
    </row>
    <row r="1327" spans="2:11" ht="12.75">
      <c r="B1327" s="152"/>
      <c r="C1327" s="13"/>
      <c r="D1327" s="13"/>
      <c r="E1327" s="13"/>
      <c r="F1327" s="31"/>
      <c r="G1327" s="31"/>
      <c r="H1327" s="5">
        <f aca="true" t="shared" si="103" ref="H1327:H1346">H1326-B1327</f>
        <v>0</v>
      </c>
      <c r="I1327" s="23">
        <f t="shared" si="102"/>
        <v>0</v>
      </c>
      <c r="K1327" s="2">
        <v>515</v>
      </c>
    </row>
    <row r="1328" spans="2:11" ht="12.75">
      <c r="B1328" s="249"/>
      <c r="H1328" s="5">
        <f t="shared" si="103"/>
        <v>0</v>
      </c>
      <c r="I1328" s="23">
        <f t="shared" si="102"/>
        <v>0</v>
      </c>
      <c r="K1328" s="2">
        <v>515</v>
      </c>
    </row>
    <row r="1329" spans="2:11" ht="12.75">
      <c r="B1329" s="249"/>
      <c r="H1329" s="5">
        <f t="shared" si="103"/>
        <v>0</v>
      </c>
      <c r="I1329" s="23">
        <f t="shared" si="102"/>
        <v>0</v>
      </c>
      <c r="K1329" s="2">
        <v>515</v>
      </c>
    </row>
    <row r="1330" spans="2:11" ht="12.75">
      <c r="B1330" s="249"/>
      <c r="H1330" s="5">
        <f t="shared" si="103"/>
        <v>0</v>
      </c>
      <c r="I1330" s="23">
        <f t="shared" si="102"/>
        <v>0</v>
      </c>
      <c r="K1330" s="2">
        <v>515</v>
      </c>
    </row>
    <row r="1331" spans="2:11" ht="12.75">
      <c r="B1331" s="253">
        <v>2000</v>
      </c>
      <c r="C1331" s="34" t="s">
        <v>28</v>
      </c>
      <c r="D1331" s="34" t="s">
        <v>462</v>
      </c>
      <c r="E1331" s="34" t="s">
        <v>73</v>
      </c>
      <c r="F1331" s="32" t="s">
        <v>520</v>
      </c>
      <c r="G1331" s="32" t="s">
        <v>54</v>
      </c>
      <c r="H1331" s="5">
        <f t="shared" si="103"/>
        <v>-2000</v>
      </c>
      <c r="I1331" s="23">
        <f t="shared" si="102"/>
        <v>3.883495145631068</v>
      </c>
      <c r="K1331" s="2">
        <v>515</v>
      </c>
    </row>
    <row r="1332" spans="2:11" ht="12.75">
      <c r="B1332" s="253">
        <v>2000</v>
      </c>
      <c r="C1332" s="34" t="s">
        <v>28</v>
      </c>
      <c r="D1332" s="34" t="s">
        <v>462</v>
      </c>
      <c r="E1332" s="34" t="s">
        <v>73</v>
      </c>
      <c r="F1332" s="32" t="s">
        <v>520</v>
      </c>
      <c r="G1332" s="32" t="s">
        <v>40</v>
      </c>
      <c r="H1332" s="5">
        <f t="shared" si="103"/>
        <v>-4000</v>
      </c>
      <c r="I1332" s="23">
        <f t="shared" si="102"/>
        <v>3.883495145631068</v>
      </c>
      <c r="K1332" s="2">
        <v>515</v>
      </c>
    </row>
    <row r="1333" spans="2:11" ht="12.75">
      <c r="B1333" s="253">
        <v>2000</v>
      </c>
      <c r="C1333" s="34" t="s">
        <v>28</v>
      </c>
      <c r="D1333" s="34" t="s">
        <v>462</v>
      </c>
      <c r="E1333" s="34" t="s">
        <v>73</v>
      </c>
      <c r="F1333" s="32" t="s">
        <v>520</v>
      </c>
      <c r="G1333" s="32" t="s">
        <v>87</v>
      </c>
      <c r="H1333" s="5">
        <f t="shared" si="103"/>
        <v>-6000</v>
      </c>
      <c r="I1333" s="23">
        <f t="shared" si="102"/>
        <v>3.883495145631068</v>
      </c>
      <c r="K1333" s="2">
        <v>515</v>
      </c>
    </row>
    <row r="1334" spans="2:11" ht="12.75">
      <c r="B1334" s="253">
        <v>2000</v>
      </c>
      <c r="C1334" s="34" t="s">
        <v>28</v>
      </c>
      <c r="D1334" s="34" t="s">
        <v>462</v>
      </c>
      <c r="E1334" s="34" t="s">
        <v>73</v>
      </c>
      <c r="F1334" s="32" t="s">
        <v>520</v>
      </c>
      <c r="G1334" s="32" t="s">
        <v>98</v>
      </c>
      <c r="H1334" s="5">
        <f t="shared" si="103"/>
        <v>-8000</v>
      </c>
      <c r="I1334" s="23">
        <f t="shared" si="102"/>
        <v>3.883495145631068</v>
      </c>
      <c r="K1334" s="2">
        <v>515</v>
      </c>
    </row>
    <row r="1335" spans="2:11" ht="12.75">
      <c r="B1335" s="253">
        <v>2000</v>
      </c>
      <c r="C1335" s="34" t="s">
        <v>28</v>
      </c>
      <c r="D1335" s="34" t="s">
        <v>462</v>
      </c>
      <c r="E1335" s="34" t="s">
        <v>73</v>
      </c>
      <c r="F1335" s="32" t="s">
        <v>520</v>
      </c>
      <c r="G1335" s="32" t="s">
        <v>100</v>
      </c>
      <c r="H1335" s="5">
        <f t="shared" si="103"/>
        <v>-10000</v>
      </c>
      <c r="I1335" s="23">
        <f t="shared" si="102"/>
        <v>3.883495145631068</v>
      </c>
      <c r="K1335" s="2">
        <v>515</v>
      </c>
    </row>
    <row r="1336" spans="2:11" ht="12.75">
      <c r="B1336" s="152">
        <v>2000</v>
      </c>
      <c r="C1336" s="75" t="s">
        <v>28</v>
      </c>
      <c r="D1336" s="35" t="s">
        <v>462</v>
      </c>
      <c r="E1336" s="35" t="s">
        <v>73</v>
      </c>
      <c r="F1336" s="36" t="s">
        <v>522</v>
      </c>
      <c r="G1336" s="36" t="s">
        <v>94</v>
      </c>
      <c r="H1336" s="5">
        <f t="shared" si="103"/>
        <v>-12000</v>
      </c>
      <c r="I1336" s="23">
        <f t="shared" si="102"/>
        <v>3.883495145631068</v>
      </c>
      <c r="K1336" s="2">
        <v>515</v>
      </c>
    </row>
    <row r="1337" spans="2:11" ht="12.75">
      <c r="B1337" s="152">
        <v>2000</v>
      </c>
      <c r="C1337" s="35" t="s">
        <v>28</v>
      </c>
      <c r="D1337" s="35" t="s">
        <v>462</v>
      </c>
      <c r="E1337" s="35" t="s">
        <v>73</v>
      </c>
      <c r="F1337" s="36" t="s">
        <v>522</v>
      </c>
      <c r="G1337" s="36" t="s">
        <v>17</v>
      </c>
      <c r="H1337" s="5">
        <f t="shared" si="103"/>
        <v>-14000</v>
      </c>
      <c r="I1337" s="23">
        <f t="shared" si="102"/>
        <v>3.883495145631068</v>
      </c>
      <c r="K1337" s="2">
        <v>515</v>
      </c>
    </row>
    <row r="1338" spans="2:11" ht="12.75">
      <c r="B1338" s="152">
        <v>2000</v>
      </c>
      <c r="C1338" s="35" t="s">
        <v>28</v>
      </c>
      <c r="D1338" s="35" t="s">
        <v>462</v>
      </c>
      <c r="E1338" s="35" t="s">
        <v>73</v>
      </c>
      <c r="F1338" s="36" t="s">
        <v>522</v>
      </c>
      <c r="G1338" s="36" t="s">
        <v>14</v>
      </c>
      <c r="H1338" s="5">
        <f t="shared" si="103"/>
        <v>-16000</v>
      </c>
      <c r="I1338" s="23">
        <f t="shared" si="102"/>
        <v>3.883495145631068</v>
      </c>
      <c r="K1338" s="2">
        <v>515</v>
      </c>
    </row>
    <row r="1339" spans="2:11" ht="12.75">
      <c r="B1339" s="152">
        <v>2000</v>
      </c>
      <c r="C1339" s="35" t="s">
        <v>28</v>
      </c>
      <c r="D1339" s="35" t="s">
        <v>462</v>
      </c>
      <c r="E1339" s="35" t="s">
        <v>73</v>
      </c>
      <c r="F1339" s="36" t="s">
        <v>522</v>
      </c>
      <c r="G1339" s="36" t="s">
        <v>19</v>
      </c>
      <c r="H1339" s="5">
        <f t="shared" si="103"/>
        <v>-18000</v>
      </c>
      <c r="I1339" s="23">
        <f t="shared" si="102"/>
        <v>3.883495145631068</v>
      </c>
      <c r="K1339" s="2">
        <v>515</v>
      </c>
    </row>
    <row r="1340" spans="2:11" ht="12.75">
      <c r="B1340" s="152">
        <v>3000</v>
      </c>
      <c r="C1340" s="75" t="s">
        <v>978</v>
      </c>
      <c r="D1340" s="35" t="s">
        <v>462</v>
      </c>
      <c r="E1340" s="35" t="s">
        <v>73</v>
      </c>
      <c r="F1340" s="36" t="s">
        <v>522</v>
      </c>
      <c r="G1340" s="36" t="s">
        <v>321</v>
      </c>
      <c r="H1340" s="5">
        <f t="shared" si="103"/>
        <v>-21000</v>
      </c>
      <c r="I1340" s="23">
        <f t="shared" si="102"/>
        <v>5.825242718446602</v>
      </c>
      <c r="K1340" s="2">
        <v>515</v>
      </c>
    </row>
    <row r="1341" spans="2:11" ht="12.75">
      <c r="B1341" s="152">
        <v>2000</v>
      </c>
      <c r="C1341" s="75" t="s">
        <v>28</v>
      </c>
      <c r="D1341" s="35" t="s">
        <v>462</v>
      </c>
      <c r="E1341" s="35" t="s">
        <v>73</v>
      </c>
      <c r="F1341" s="36" t="s">
        <v>522</v>
      </c>
      <c r="G1341" s="36" t="s">
        <v>321</v>
      </c>
      <c r="H1341" s="5">
        <f t="shared" si="103"/>
        <v>-23000</v>
      </c>
      <c r="I1341" s="23">
        <f t="shared" si="102"/>
        <v>3.883495145631068</v>
      </c>
      <c r="K1341" s="2">
        <v>515</v>
      </c>
    </row>
    <row r="1342" spans="2:11" ht="12.75">
      <c r="B1342" s="152">
        <v>2000</v>
      </c>
      <c r="C1342" s="75" t="s">
        <v>28</v>
      </c>
      <c r="D1342" s="35" t="s">
        <v>462</v>
      </c>
      <c r="E1342" s="35" t="s">
        <v>73</v>
      </c>
      <c r="F1342" s="36" t="s">
        <v>522</v>
      </c>
      <c r="G1342" s="36" t="s">
        <v>324</v>
      </c>
      <c r="H1342" s="5">
        <f t="shared" si="103"/>
        <v>-25000</v>
      </c>
      <c r="I1342" s="23">
        <f t="shared" si="102"/>
        <v>3.883495145631068</v>
      </c>
      <c r="K1342" s="2">
        <v>515</v>
      </c>
    </row>
    <row r="1343" spans="2:11" ht="12.75">
      <c r="B1343" s="152">
        <v>15000</v>
      </c>
      <c r="C1343" s="75" t="s">
        <v>566</v>
      </c>
      <c r="D1343" s="35" t="s">
        <v>462</v>
      </c>
      <c r="E1343" s="35" t="s">
        <v>73</v>
      </c>
      <c r="F1343" s="36" t="s">
        <v>522</v>
      </c>
      <c r="G1343" s="36" t="s">
        <v>321</v>
      </c>
      <c r="H1343" s="5">
        <f t="shared" si="103"/>
        <v>-40000</v>
      </c>
      <c r="I1343" s="23">
        <f t="shared" si="102"/>
        <v>29.12621359223301</v>
      </c>
      <c r="K1343" s="2">
        <v>515</v>
      </c>
    </row>
    <row r="1344" spans="2:11" ht="12.75">
      <c r="B1344" s="249">
        <v>2000</v>
      </c>
      <c r="C1344" s="1" t="s">
        <v>28</v>
      </c>
      <c r="D1344" s="13" t="s">
        <v>462</v>
      </c>
      <c r="E1344" s="1" t="s">
        <v>73</v>
      </c>
      <c r="F1344" s="28" t="s">
        <v>559</v>
      </c>
      <c r="G1344" s="28" t="s">
        <v>40</v>
      </c>
      <c r="H1344" s="5">
        <f t="shared" si="103"/>
        <v>-42000</v>
      </c>
      <c r="I1344" s="23">
        <f t="shared" si="102"/>
        <v>3.883495145631068</v>
      </c>
      <c r="K1344" s="2">
        <v>515</v>
      </c>
    </row>
    <row r="1345" spans="2:11" ht="12.75">
      <c r="B1345" s="249">
        <v>2000</v>
      </c>
      <c r="C1345" s="1" t="s">
        <v>28</v>
      </c>
      <c r="D1345" s="13" t="s">
        <v>462</v>
      </c>
      <c r="E1345" s="1" t="s">
        <v>73</v>
      </c>
      <c r="F1345" s="28" t="s">
        <v>559</v>
      </c>
      <c r="G1345" s="28" t="s">
        <v>87</v>
      </c>
      <c r="H1345" s="5">
        <f t="shared" si="103"/>
        <v>-44000</v>
      </c>
      <c r="I1345" s="23">
        <f t="shared" si="102"/>
        <v>3.883495145631068</v>
      </c>
      <c r="K1345" s="2">
        <v>515</v>
      </c>
    </row>
    <row r="1346" spans="2:11" ht="12.75">
      <c r="B1346" s="249">
        <v>2000</v>
      </c>
      <c r="C1346" s="1" t="s">
        <v>28</v>
      </c>
      <c r="D1346" s="13" t="s">
        <v>462</v>
      </c>
      <c r="E1346" s="1" t="s">
        <v>73</v>
      </c>
      <c r="F1346" s="28" t="s">
        <v>559</v>
      </c>
      <c r="G1346" s="28" t="s">
        <v>98</v>
      </c>
      <c r="H1346" s="5">
        <f t="shared" si="103"/>
        <v>-46000</v>
      </c>
      <c r="I1346" s="23">
        <f t="shared" si="102"/>
        <v>3.883495145631068</v>
      </c>
      <c r="K1346" s="2">
        <v>515</v>
      </c>
    </row>
    <row r="1347" spans="1:11" s="47" customFormat="1" ht="12.75">
      <c r="A1347" s="12"/>
      <c r="B1347" s="224">
        <f>SUM(B1331:B1346)</f>
        <v>46000</v>
      </c>
      <c r="C1347" s="12" t="s">
        <v>28</v>
      </c>
      <c r="D1347" s="12"/>
      <c r="E1347" s="12"/>
      <c r="F1347" s="19"/>
      <c r="G1347" s="19"/>
      <c r="H1347" s="44">
        <v>0</v>
      </c>
      <c r="I1347" s="45">
        <f t="shared" si="102"/>
        <v>89.32038834951456</v>
      </c>
      <c r="K1347" s="2">
        <v>515</v>
      </c>
    </row>
    <row r="1348" spans="2:11" ht="12.75">
      <c r="B1348" s="249"/>
      <c r="H1348" s="5">
        <f aca="true" t="shared" si="104" ref="H1348:H1389">H1347-B1348</f>
        <v>0</v>
      </c>
      <c r="I1348" s="23">
        <f t="shared" si="102"/>
        <v>0</v>
      </c>
      <c r="K1348" s="2">
        <v>515</v>
      </c>
    </row>
    <row r="1349" spans="2:11" ht="12.75">
      <c r="B1349" s="249"/>
      <c r="H1349" s="5">
        <f t="shared" si="104"/>
        <v>0</v>
      </c>
      <c r="I1349" s="23">
        <f t="shared" si="102"/>
        <v>0</v>
      </c>
      <c r="K1349" s="2">
        <v>515</v>
      </c>
    </row>
    <row r="1350" spans="2:11" ht="12.75">
      <c r="B1350" s="249"/>
      <c r="H1350" s="5">
        <f t="shared" si="104"/>
        <v>0</v>
      </c>
      <c r="I1350" s="23">
        <f t="shared" si="102"/>
        <v>0</v>
      </c>
      <c r="K1350" s="2">
        <v>515</v>
      </c>
    </row>
    <row r="1351" spans="2:11" ht="12.75">
      <c r="B1351" s="152">
        <v>3000</v>
      </c>
      <c r="C1351" s="35" t="s">
        <v>567</v>
      </c>
      <c r="D1351" s="35" t="s">
        <v>462</v>
      </c>
      <c r="E1351" s="35" t="s">
        <v>30</v>
      </c>
      <c r="F1351" s="36" t="s">
        <v>522</v>
      </c>
      <c r="G1351" s="36" t="s">
        <v>19</v>
      </c>
      <c r="H1351" s="5">
        <f t="shared" si="104"/>
        <v>-3000</v>
      </c>
      <c r="I1351" s="23">
        <f t="shared" si="102"/>
        <v>5.825242718446602</v>
      </c>
      <c r="K1351" s="2">
        <v>515</v>
      </c>
    </row>
    <row r="1352" spans="2:11" ht="12.75">
      <c r="B1352" s="152">
        <v>1200</v>
      </c>
      <c r="C1352" s="35" t="s">
        <v>568</v>
      </c>
      <c r="D1352" s="35" t="s">
        <v>462</v>
      </c>
      <c r="E1352" s="35" t="s">
        <v>30</v>
      </c>
      <c r="F1352" s="36" t="s">
        <v>522</v>
      </c>
      <c r="G1352" s="36" t="s">
        <v>19</v>
      </c>
      <c r="H1352" s="5">
        <f t="shared" si="104"/>
        <v>-4200</v>
      </c>
      <c r="I1352" s="23">
        <f t="shared" si="102"/>
        <v>2.3300970873786406</v>
      </c>
      <c r="K1352" s="2">
        <v>515</v>
      </c>
    </row>
    <row r="1353" spans="2:11" ht="12.75">
      <c r="B1353" s="152">
        <v>2000</v>
      </c>
      <c r="C1353" s="35" t="s">
        <v>569</v>
      </c>
      <c r="D1353" s="35" t="s">
        <v>462</v>
      </c>
      <c r="E1353" s="35" t="s">
        <v>30</v>
      </c>
      <c r="F1353" s="36" t="s">
        <v>522</v>
      </c>
      <c r="G1353" s="36" t="s">
        <v>19</v>
      </c>
      <c r="H1353" s="5">
        <f t="shared" si="104"/>
        <v>-6200</v>
      </c>
      <c r="I1353" s="23">
        <f t="shared" si="102"/>
        <v>3.883495145631068</v>
      </c>
      <c r="K1353" s="2">
        <v>515</v>
      </c>
    </row>
    <row r="1354" spans="2:11" ht="12.75">
      <c r="B1354" s="152">
        <v>3500</v>
      </c>
      <c r="C1354" s="35" t="s">
        <v>570</v>
      </c>
      <c r="D1354" s="35" t="s">
        <v>462</v>
      </c>
      <c r="E1354" s="35" t="s">
        <v>30</v>
      </c>
      <c r="F1354" s="36" t="s">
        <v>522</v>
      </c>
      <c r="G1354" s="36" t="s">
        <v>19</v>
      </c>
      <c r="H1354" s="5">
        <f t="shared" si="104"/>
        <v>-9700</v>
      </c>
      <c r="I1354" s="23">
        <f t="shared" si="102"/>
        <v>6.796116504854369</v>
      </c>
      <c r="K1354" s="2">
        <v>515</v>
      </c>
    </row>
    <row r="1355" spans="2:11" ht="12.75">
      <c r="B1355" s="152">
        <v>1000</v>
      </c>
      <c r="C1355" s="35" t="s">
        <v>571</v>
      </c>
      <c r="D1355" s="35" t="s">
        <v>462</v>
      </c>
      <c r="E1355" s="35" t="s">
        <v>30</v>
      </c>
      <c r="F1355" s="36" t="s">
        <v>522</v>
      </c>
      <c r="G1355" s="36" t="s">
        <v>38</v>
      </c>
      <c r="H1355" s="5">
        <f t="shared" si="104"/>
        <v>-10700</v>
      </c>
      <c r="I1355" s="23">
        <f t="shared" si="102"/>
        <v>1.941747572815534</v>
      </c>
      <c r="K1355" s="2">
        <v>515</v>
      </c>
    </row>
    <row r="1356" spans="2:11" ht="12.75">
      <c r="B1356" s="152">
        <v>1000</v>
      </c>
      <c r="C1356" s="35" t="s">
        <v>572</v>
      </c>
      <c r="D1356" s="35" t="s">
        <v>462</v>
      </c>
      <c r="E1356" s="35" t="s">
        <v>30</v>
      </c>
      <c r="F1356" s="36" t="s">
        <v>522</v>
      </c>
      <c r="G1356" s="36" t="s">
        <v>38</v>
      </c>
      <c r="H1356" s="5">
        <f t="shared" si="104"/>
        <v>-11700</v>
      </c>
      <c r="I1356" s="23">
        <f t="shared" si="102"/>
        <v>1.941747572815534</v>
      </c>
      <c r="K1356" s="2">
        <v>515</v>
      </c>
    </row>
    <row r="1357" spans="2:11" ht="12.75">
      <c r="B1357" s="152">
        <v>1000</v>
      </c>
      <c r="C1357" s="35" t="s">
        <v>573</v>
      </c>
      <c r="D1357" s="35" t="s">
        <v>462</v>
      </c>
      <c r="E1357" s="35" t="s">
        <v>30</v>
      </c>
      <c r="F1357" s="36" t="s">
        <v>522</v>
      </c>
      <c r="G1357" s="36" t="s">
        <v>38</v>
      </c>
      <c r="H1357" s="5">
        <f t="shared" si="104"/>
        <v>-12700</v>
      </c>
      <c r="I1357" s="23">
        <f t="shared" si="102"/>
        <v>1.941747572815534</v>
      </c>
      <c r="K1357" s="2">
        <v>515</v>
      </c>
    </row>
    <row r="1358" spans="2:11" ht="12.75">
      <c r="B1358" s="254">
        <v>10000</v>
      </c>
      <c r="C1358" s="75" t="s">
        <v>574</v>
      </c>
      <c r="D1358" s="35" t="s">
        <v>462</v>
      </c>
      <c r="E1358" s="35" t="s">
        <v>30</v>
      </c>
      <c r="F1358" s="36" t="s">
        <v>522</v>
      </c>
      <c r="G1358" s="36" t="s">
        <v>40</v>
      </c>
      <c r="H1358" s="5">
        <f t="shared" si="104"/>
        <v>-22700</v>
      </c>
      <c r="I1358" s="23">
        <f t="shared" si="102"/>
        <v>19.41747572815534</v>
      </c>
      <c r="K1358" s="2">
        <v>515</v>
      </c>
    </row>
    <row r="1359" spans="2:11" ht="12.75">
      <c r="B1359" s="152">
        <v>10000</v>
      </c>
      <c r="C1359" s="35" t="s">
        <v>575</v>
      </c>
      <c r="D1359" s="35" t="s">
        <v>462</v>
      </c>
      <c r="E1359" s="35" t="s">
        <v>30</v>
      </c>
      <c r="F1359" s="36" t="s">
        <v>522</v>
      </c>
      <c r="G1359" s="36" t="s">
        <v>40</v>
      </c>
      <c r="H1359" s="5">
        <f t="shared" si="104"/>
        <v>-32700</v>
      </c>
      <c r="I1359" s="23">
        <f t="shared" si="102"/>
        <v>19.41747572815534</v>
      </c>
      <c r="K1359" s="2">
        <v>515</v>
      </c>
    </row>
    <row r="1360" spans="2:11" ht="12.75">
      <c r="B1360" s="152">
        <v>3000</v>
      </c>
      <c r="C1360" s="35" t="s">
        <v>567</v>
      </c>
      <c r="D1360" s="35" t="s">
        <v>462</v>
      </c>
      <c r="E1360" s="35" t="s">
        <v>30</v>
      </c>
      <c r="F1360" s="36" t="s">
        <v>522</v>
      </c>
      <c r="G1360" s="36" t="s">
        <v>87</v>
      </c>
      <c r="H1360" s="5">
        <f t="shared" si="104"/>
        <v>-35700</v>
      </c>
      <c r="I1360" s="23">
        <f t="shared" si="102"/>
        <v>5.825242718446602</v>
      </c>
      <c r="K1360" s="2">
        <v>515</v>
      </c>
    </row>
    <row r="1361" spans="2:11" ht="12.75">
      <c r="B1361" s="152">
        <v>2000</v>
      </c>
      <c r="C1361" s="35" t="s">
        <v>569</v>
      </c>
      <c r="D1361" s="35" t="s">
        <v>462</v>
      </c>
      <c r="E1361" s="35" t="s">
        <v>30</v>
      </c>
      <c r="F1361" s="36" t="s">
        <v>522</v>
      </c>
      <c r="G1361" s="36" t="s">
        <v>87</v>
      </c>
      <c r="H1361" s="5">
        <f t="shared" si="104"/>
        <v>-37700</v>
      </c>
      <c r="I1361" s="23">
        <f t="shared" si="102"/>
        <v>3.883495145631068</v>
      </c>
      <c r="K1361" s="2">
        <v>515</v>
      </c>
    </row>
    <row r="1362" spans="2:11" ht="12.75">
      <c r="B1362" s="152">
        <v>3500</v>
      </c>
      <c r="C1362" s="35" t="s">
        <v>570</v>
      </c>
      <c r="D1362" s="35" t="s">
        <v>462</v>
      </c>
      <c r="E1362" s="35" t="s">
        <v>30</v>
      </c>
      <c r="F1362" s="36" t="s">
        <v>522</v>
      </c>
      <c r="G1362" s="36" t="s">
        <v>87</v>
      </c>
      <c r="H1362" s="5">
        <f t="shared" si="104"/>
        <v>-41200</v>
      </c>
      <c r="I1362" s="23">
        <f t="shared" si="102"/>
        <v>6.796116504854369</v>
      </c>
      <c r="K1362" s="2">
        <v>515</v>
      </c>
    </row>
    <row r="1363" spans="2:11" ht="12.75">
      <c r="B1363" s="152">
        <v>1000</v>
      </c>
      <c r="C1363" s="35" t="s">
        <v>571</v>
      </c>
      <c r="D1363" s="35" t="s">
        <v>462</v>
      </c>
      <c r="E1363" s="35" t="s">
        <v>30</v>
      </c>
      <c r="F1363" s="36" t="s">
        <v>522</v>
      </c>
      <c r="G1363" s="36" t="s">
        <v>98</v>
      </c>
      <c r="H1363" s="5">
        <f t="shared" si="104"/>
        <v>-42200</v>
      </c>
      <c r="I1363" s="23">
        <f t="shared" si="102"/>
        <v>1.941747572815534</v>
      </c>
      <c r="K1363" s="2">
        <v>515</v>
      </c>
    </row>
    <row r="1364" spans="2:11" ht="12.75">
      <c r="B1364" s="152">
        <v>1000</v>
      </c>
      <c r="C1364" s="35" t="s">
        <v>572</v>
      </c>
      <c r="D1364" s="35" t="s">
        <v>462</v>
      </c>
      <c r="E1364" s="35" t="s">
        <v>30</v>
      </c>
      <c r="F1364" s="36" t="s">
        <v>522</v>
      </c>
      <c r="G1364" s="36" t="s">
        <v>98</v>
      </c>
      <c r="H1364" s="5">
        <f t="shared" si="104"/>
        <v>-43200</v>
      </c>
      <c r="I1364" s="23">
        <f t="shared" si="102"/>
        <v>1.941747572815534</v>
      </c>
      <c r="K1364" s="2">
        <v>515</v>
      </c>
    </row>
    <row r="1365" spans="2:11" ht="12.75">
      <c r="B1365" s="152">
        <v>1000</v>
      </c>
      <c r="C1365" s="35" t="s">
        <v>573</v>
      </c>
      <c r="D1365" s="35" t="s">
        <v>462</v>
      </c>
      <c r="E1365" s="35" t="s">
        <v>30</v>
      </c>
      <c r="F1365" s="36" t="s">
        <v>522</v>
      </c>
      <c r="G1365" s="36" t="s">
        <v>98</v>
      </c>
      <c r="H1365" s="5">
        <f t="shared" si="104"/>
        <v>-44200</v>
      </c>
      <c r="I1365" s="23">
        <f t="shared" si="102"/>
        <v>1.941747572815534</v>
      </c>
      <c r="K1365" s="2">
        <v>515</v>
      </c>
    </row>
    <row r="1366" spans="2:11" ht="12.75">
      <c r="B1366" s="152">
        <v>10000</v>
      </c>
      <c r="C1366" s="35" t="s">
        <v>576</v>
      </c>
      <c r="D1366" s="35" t="s">
        <v>462</v>
      </c>
      <c r="E1366" s="35" t="s">
        <v>30</v>
      </c>
      <c r="F1366" s="36" t="s">
        <v>522</v>
      </c>
      <c r="G1366" s="36" t="s">
        <v>100</v>
      </c>
      <c r="H1366" s="5">
        <f t="shared" si="104"/>
        <v>-54200</v>
      </c>
      <c r="I1366" s="23">
        <f t="shared" si="102"/>
        <v>19.41747572815534</v>
      </c>
      <c r="K1366" s="2">
        <v>515</v>
      </c>
    </row>
    <row r="1367" spans="2:11" ht="12.75">
      <c r="B1367" s="152">
        <v>10000</v>
      </c>
      <c r="C1367" s="35" t="s">
        <v>577</v>
      </c>
      <c r="D1367" s="35" t="s">
        <v>462</v>
      </c>
      <c r="E1367" s="35" t="s">
        <v>30</v>
      </c>
      <c r="F1367" s="36" t="s">
        <v>522</v>
      </c>
      <c r="G1367" s="36" t="s">
        <v>100</v>
      </c>
      <c r="H1367" s="5">
        <f t="shared" si="104"/>
        <v>-64200</v>
      </c>
      <c r="I1367" s="23">
        <f t="shared" si="102"/>
        <v>19.41747572815534</v>
      </c>
      <c r="K1367" s="2">
        <v>515</v>
      </c>
    </row>
    <row r="1368" spans="2:11" ht="12.75">
      <c r="B1368" s="152">
        <v>1200</v>
      </c>
      <c r="C1368" s="35" t="s">
        <v>578</v>
      </c>
      <c r="D1368" s="35" t="s">
        <v>462</v>
      </c>
      <c r="E1368" s="35" t="s">
        <v>30</v>
      </c>
      <c r="F1368" s="36" t="s">
        <v>522</v>
      </c>
      <c r="G1368" s="36" t="s">
        <v>104</v>
      </c>
      <c r="H1368" s="5">
        <f t="shared" si="104"/>
        <v>-65400</v>
      </c>
      <c r="I1368" s="23">
        <f t="shared" si="102"/>
        <v>2.3300970873786406</v>
      </c>
      <c r="K1368" s="2">
        <v>515</v>
      </c>
    </row>
    <row r="1369" spans="2:11" ht="12.75">
      <c r="B1369" s="152">
        <v>1000</v>
      </c>
      <c r="C1369" s="35" t="s">
        <v>572</v>
      </c>
      <c r="D1369" s="35" t="s">
        <v>462</v>
      </c>
      <c r="E1369" s="35" t="s">
        <v>30</v>
      </c>
      <c r="F1369" s="36" t="s">
        <v>522</v>
      </c>
      <c r="G1369" s="36" t="s">
        <v>104</v>
      </c>
      <c r="H1369" s="5">
        <f t="shared" si="104"/>
        <v>-66400</v>
      </c>
      <c r="I1369" s="23">
        <f t="shared" si="102"/>
        <v>1.941747572815534</v>
      </c>
      <c r="K1369" s="2">
        <v>515</v>
      </c>
    </row>
    <row r="1370" spans="2:11" ht="12.75">
      <c r="B1370" s="152">
        <v>1200</v>
      </c>
      <c r="C1370" s="75" t="s">
        <v>579</v>
      </c>
      <c r="D1370" s="35" t="s">
        <v>462</v>
      </c>
      <c r="E1370" s="35" t="s">
        <v>30</v>
      </c>
      <c r="F1370" s="36" t="s">
        <v>522</v>
      </c>
      <c r="G1370" s="36" t="s">
        <v>104</v>
      </c>
      <c r="H1370" s="5">
        <f t="shared" si="104"/>
        <v>-67600</v>
      </c>
      <c r="I1370" s="23">
        <f t="shared" si="102"/>
        <v>2.3300970873786406</v>
      </c>
      <c r="K1370" s="2">
        <v>515</v>
      </c>
    </row>
    <row r="1371" spans="2:11" ht="12.75">
      <c r="B1371" s="152">
        <v>10000</v>
      </c>
      <c r="C1371" s="35" t="s">
        <v>576</v>
      </c>
      <c r="D1371" s="35" t="s">
        <v>462</v>
      </c>
      <c r="E1371" s="35" t="s">
        <v>30</v>
      </c>
      <c r="F1371" s="36" t="s">
        <v>522</v>
      </c>
      <c r="G1371" s="36" t="s">
        <v>162</v>
      </c>
      <c r="H1371" s="5">
        <f t="shared" si="104"/>
        <v>-77600</v>
      </c>
      <c r="I1371" s="23">
        <f t="shared" si="102"/>
        <v>19.41747572815534</v>
      </c>
      <c r="K1371" s="2">
        <v>515</v>
      </c>
    </row>
    <row r="1372" spans="2:11" ht="12.75">
      <c r="B1372" s="152">
        <v>10000</v>
      </c>
      <c r="C1372" s="35" t="s">
        <v>580</v>
      </c>
      <c r="D1372" s="35" t="s">
        <v>462</v>
      </c>
      <c r="E1372" s="35" t="s">
        <v>30</v>
      </c>
      <c r="F1372" s="36" t="s">
        <v>522</v>
      </c>
      <c r="G1372" s="36" t="s">
        <v>162</v>
      </c>
      <c r="H1372" s="5">
        <f t="shared" si="104"/>
        <v>-87600</v>
      </c>
      <c r="I1372" s="23">
        <f t="shared" si="102"/>
        <v>19.41747572815534</v>
      </c>
      <c r="K1372" s="2">
        <v>515</v>
      </c>
    </row>
    <row r="1373" spans="2:11" ht="12.75">
      <c r="B1373" s="152">
        <v>10000</v>
      </c>
      <c r="C1373" s="35" t="s">
        <v>577</v>
      </c>
      <c r="D1373" s="35" t="s">
        <v>462</v>
      </c>
      <c r="E1373" s="35" t="s">
        <v>30</v>
      </c>
      <c r="F1373" s="36" t="s">
        <v>522</v>
      </c>
      <c r="G1373" s="36" t="s">
        <v>162</v>
      </c>
      <c r="H1373" s="5">
        <f t="shared" si="104"/>
        <v>-97600</v>
      </c>
      <c r="I1373" s="23">
        <f t="shared" si="102"/>
        <v>19.41747572815534</v>
      </c>
      <c r="K1373" s="2">
        <v>515</v>
      </c>
    </row>
    <row r="1374" spans="2:11" ht="12.75">
      <c r="B1374" s="152">
        <v>10000</v>
      </c>
      <c r="C1374" s="35" t="s">
        <v>574</v>
      </c>
      <c r="D1374" s="35" t="s">
        <v>462</v>
      </c>
      <c r="E1374" s="35" t="s">
        <v>30</v>
      </c>
      <c r="F1374" s="36" t="s">
        <v>522</v>
      </c>
      <c r="G1374" s="36" t="s">
        <v>162</v>
      </c>
      <c r="H1374" s="5">
        <f t="shared" si="104"/>
        <v>-107600</v>
      </c>
      <c r="I1374" s="23">
        <f t="shared" si="102"/>
        <v>19.41747572815534</v>
      </c>
      <c r="K1374" s="2">
        <v>515</v>
      </c>
    </row>
    <row r="1375" spans="2:11" ht="12.75">
      <c r="B1375" s="152">
        <v>3000</v>
      </c>
      <c r="C1375" s="35" t="s">
        <v>567</v>
      </c>
      <c r="D1375" s="35" t="s">
        <v>462</v>
      </c>
      <c r="E1375" s="35" t="s">
        <v>30</v>
      </c>
      <c r="F1375" s="36" t="s">
        <v>522</v>
      </c>
      <c r="G1375" s="36" t="s">
        <v>265</v>
      </c>
      <c r="H1375" s="5">
        <f t="shared" si="104"/>
        <v>-110600</v>
      </c>
      <c r="I1375" s="23">
        <f t="shared" si="102"/>
        <v>5.825242718446602</v>
      </c>
      <c r="K1375" s="2">
        <v>515</v>
      </c>
    </row>
    <row r="1376" spans="2:11" ht="12.75">
      <c r="B1376" s="152">
        <v>2000</v>
      </c>
      <c r="C1376" s="35" t="s">
        <v>569</v>
      </c>
      <c r="D1376" s="35" t="s">
        <v>462</v>
      </c>
      <c r="E1376" s="35" t="s">
        <v>30</v>
      </c>
      <c r="F1376" s="36" t="s">
        <v>522</v>
      </c>
      <c r="G1376" s="36" t="s">
        <v>265</v>
      </c>
      <c r="H1376" s="5">
        <f t="shared" si="104"/>
        <v>-112600</v>
      </c>
      <c r="I1376" s="23">
        <f t="shared" si="102"/>
        <v>3.883495145631068</v>
      </c>
      <c r="K1376" s="2">
        <v>515</v>
      </c>
    </row>
    <row r="1377" spans="2:11" ht="12.75">
      <c r="B1377" s="152">
        <v>1500</v>
      </c>
      <c r="C1377" s="35" t="s">
        <v>568</v>
      </c>
      <c r="D1377" s="35" t="s">
        <v>462</v>
      </c>
      <c r="E1377" s="35" t="s">
        <v>30</v>
      </c>
      <c r="F1377" s="36" t="s">
        <v>522</v>
      </c>
      <c r="G1377" s="36" t="s">
        <v>265</v>
      </c>
      <c r="H1377" s="5">
        <f t="shared" si="104"/>
        <v>-114100</v>
      </c>
      <c r="I1377" s="23">
        <f t="shared" si="102"/>
        <v>2.912621359223301</v>
      </c>
      <c r="K1377" s="2">
        <v>515</v>
      </c>
    </row>
    <row r="1378" spans="2:11" ht="12.75">
      <c r="B1378" s="152">
        <v>3500</v>
      </c>
      <c r="C1378" s="35" t="s">
        <v>569</v>
      </c>
      <c r="D1378" s="35" t="s">
        <v>462</v>
      </c>
      <c r="E1378" s="35" t="s">
        <v>30</v>
      </c>
      <c r="F1378" s="36" t="s">
        <v>522</v>
      </c>
      <c r="G1378" s="36" t="s">
        <v>265</v>
      </c>
      <c r="H1378" s="5">
        <f t="shared" si="104"/>
        <v>-117600</v>
      </c>
      <c r="I1378" s="23">
        <f t="shared" si="102"/>
        <v>6.796116504854369</v>
      </c>
      <c r="K1378" s="2">
        <v>515</v>
      </c>
    </row>
    <row r="1379" spans="2:11" ht="12.75">
      <c r="B1379" s="152">
        <v>1200</v>
      </c>
      <c r="C1379" s="35" t="s">
        <v>578</v>
      </c>
      <c r="D1379" s="35" t="s">
        <v>462</v>
      </c>
      <c r="E1379" s="35" t="s">
        <v>30</v>
      </c>
      <c r="F1379" s="36" t="s">
        <v>522</v>
      </c>
      <c r="G1379" s="36" t="s">
        <v>220</v>
      </c>
      <c r="H1379" s="5">
        <f t="shared" si="104"/>
        <v>-118800</v>
      </c>
      <c r="I1379" s="23">
        <f t="shared" si="102"/>
        <v>2.3300970873786406</v>
      </c>
      <c r="K1379" s="2">
        <v>515</v>
      </c>
    </row>
    <row r="1380" spans="2:11" ht="12.75">
      <c r="B1380" s="152">
        <v>1000</v>
      </c>
      <c r="C1380" s="35" t="s">
        <v>572</v>
      </c>
      <c r="D1380" s="35" t="s">
        <v>462</v>
      </c>
      <c r="E1380" s="35" t="s">
        <v>30</v>
      </c>
      <c r="F1380" s="36" t="s">
        <v>522</v>
      </c>
      <c r="G1380" s="36" t="s">
        <v>220</v>
      </c>
      <c r="H1380" s="5">
        <f t="shared" si="104"/>
        <v>-119800</v>
      </c>
      <c r="I1380" s="23">
        <f t="shared" si="102"/>
        <v>1.941747572815534</v>
      </c>
      <c r="K1380" s="2">
        <v>515</v>
      </c>
    </row>
    <row r="1381" spans="2:11" ht="12.75">
      <c r="B1381" s="152">
        <v>1200</v>
      </c>
      <c r="C1381" s="35" t="s">
        <v>579</v>
      </c>
      <c r="D1381" s="35" t="s">
        <v>462</v>
      </c>
      <c r="E1381" s="35" t="s">
        <v>30</v>
      </c>
      <c r="F1381" s="36" t="s">
        <v>522</v>
      </c>
      <c r="G1381" s="77">
        <v>38861</v>
      </c>
      <c r="H1381" s="5">
        <f t="shared" si="104"/>
        <v>-121000</v>
      </c>
      <c r="I1381" s="23">
        <f t="shared" si="102"/>
        <v>2.3300970873786406</v>
      </c>
      <c r="K1381" s="2">
        <v>515</v>
      </c>
    </row>
    <row r="1382" spans="2:11" ht="12.75">
      <c r="B1382" s="152">
        <v>20000</v>
      </c>
      <c r="C1382" s="35" t="s">
        <v>581</v>
      </c>
      <c r="D1382" s="35" t="s">
        <v>462</v>
      </c>
      <c r="E1382" s="35" t="s">
        <v>30</v>
      </c>
      <c r="F1382" s="36" t="s">
        <v>522</v>
      </c>
      <c r="G1382" s="36" t="s">
        <v>271</v>
      </c>
      <c r="H1382" s="5">
        <f t="shared" si="104"/>
        <v>-141000</v>
      </c>
      <c r="I1382" s="23">
        <f t="shared" si="102"/>
        <v>38.83495145631068</v>
      </c>
      <c r="K1382" s="2">
        <v>515</v>
      </c>
    </row>
    <row r="1383" spans="2:11" ht="12.75">
      <c r="B1383" s="152">
        <v>15000</v>
      </c>
      <c r="C1383" s="35" t="s">
        <v>582</v>
      </c>
      <c r="D1383" s="35" t="s">
        <v>462</v>
      </c>
      <c r="E1383" s="35" t="s">
        <v>30</v>
      </c>
      <c r="F1383" s="36" t="s">
        <v>522</v>
      </c>
      <c r="G1383" s="36" t="s">
        <v>271</v>
      </c>
      <c r="H1383" s="5">
        <f t="shared" si="104"/>
        <v>-156000</v>
      </c>
      <c r="I1383" s="23">
        <f t="shared" si="102"/>
        <v>29.12621359223301</v>
      </c>
      <c r="K1383" s="2">
        <v>515</v>
      </c>
    </row>
    <row r="1384" spans="2:11" ht="12.75">
      <c r="B1384" s="152">
        <v>15000</v>
      </c>
      <c r="C1384" s="76" t="s">
        <v>583</v>
      </c>
      <c r="D1384" s="35" t="s">
        <v>462</v>
      </c>
      <c r="E1384" s="35" t="s">
        <v>30</v>
      </c>
      <c r="F1384" s="36" t="s">
        <v>584</v>
      </c>
      <c r="G1384" s="36" t="s">
        <v>293</v>
      </c>
      <c r="H1384" s="5">
        <f t="shared" si="104"/>
        <v>-171000</v>
      </c>
      <c r="I1384" s="23">
        <f t="shared" si="102"/>
        <v>29.12621359223301</v>
      </c>
      <c r="K1384" s="2">
        <v>515</v>
      </c>
    </row>
    <row r="1385" spans="2:11" ht="12.75">
      <c r="B1385" s="152">
        <v>15000</v>
      </c>
      <c r="C1385" s="75" t="s">
        <v>585</v>
      </c>
      <c r="D1385" s="35" t="s">
        <v>462</v>
      </c>
      <c r="E1385" s="35" t="s">
        <v>30</v>
      </c>
      <c r="F1385" s="36" t="s">
        <v>586</v>
      </c>
      <c r="G1385" s="36" t="s">
        <v>293</v>
      </c>
      <c r="H1385" s="5">
        <f t="shared" si="104"/>
        <v>-186000</v>
      </c>
      <c r="I1385" s="23">
        <f t="shared" si="102"/>
        <v>29.12621359223301</v>
      </c>
      <c r="K1385" s="2">
        <v>515</v>
      </c>
    </row>
    <row r="1386" spans="2:11" ht="12.75">
      <c r="B1386" s="152">
        <v>15000</v>
      </c>
      <c r="C1386" s="75" t="s">
        <v>587</v>
      </c>
      <c r="D1386" s="35" t="s">
        <v>462</v>
      </c>
      <c r="E1386" s="35" t="s">
        <v>30</v>
      </c>
      <c r="F1386" s="36" t="s">
        <v>588</v>
      </c>
      <c r="G1386" s="36" t="s">
        <v>293</v>
      </c>
      <c r="H1386" s="5">
        <f t="shared" si="104"/>
        <v>-201000</v>
      </c>
      <c r="I1386" s="23">
        <f t="shared" si="102"/>
        <v>29.12621359223301</v>
      </c>
      <c r="K1386" s="2">
        <v>515</v>
      </c>
    </row>
    <row r="1387" spans="2:11" ht="12.75">
      <c r="B1387" s="152">
        <v>15000</v>
      </c>
      <c r="C1387" s="75" t="s">
        <v>589</v>
      </c>
      <c r="D1387" s="35" t="s">
        <v>462</v>
      </c>
      <c r="E1387" s="35" t="s">
        <v>30</v>
      </c>
      <c r="F1387" s="36" t="s">
        <v>590</v>
      </c>
      <c r="G1387" s="36" t="s">
        <v>293</v>
      </c>
      <c r="H1387" s="5">
        <f t="shared" si="104"/>
        <v>-216000</v>
      </c>
      <c r="I1387" s="23">
        <f t="shared" si="102"/>
        <v>29.12621359223301</v>
      </c>
      <c r="K1387" s="2">
        <v>515</v>
      </c>
    </row>
    <row r="1388" spans="2:11" ht="12.75">
      <c r="B1388" s="152">
        <v>20000</v>
      </c>
      <c r="C1388" s="75" t="s">
        <v>591</v>
      </c>
      <c r="D1388" s="35" t="s">
        <v>462</v>
      </c>
      <c r="E1388" s="35" t="s">
        <v>30</v>
      </c>
      <c r="F1388" s="36" t="s">
        <v>592</v>
      </c>
      <c r="G1388" s="36" t="s">
        <v>293</v>
      </c>
      <c r="H1388" s="5">
        <f t="shared" si="104"/>
        <v>-236000</v>
      </c>
      <c r="I1388" s="23">
        <f aca="true" t="shared" si="105" ref="I1388:I1451">+B1388/K1388</f>
        <v>38.83495145631068</v>
      </c>
      <c r="K1388" s="2">
        <v>515</v>
      </c>
    </row>
    <row r="1389" spans="2:11" ht="12.75">
      <c r="B1389" s="152">
        <v>20000</v>
      </c>
      <c r="C1389" s="75" t="s">
        <v>593</v>
      </c>
      <c r="D1389" s="35" t="s">
        <v>462</v>
      </c>
      <c r="E1389" s="35" t="s">
        <v>30</v>
      </c>
      <c r="F1389" s="36" t="s">
        <v>594</v>
      </c>
      <c r="G1389" s="36" t="s">
        <v>293</v>
      </c>
      <c r="H1389" s="5">
        <f t="shared" si="104"/>
        <v>-256000</v>
      </c>
      <c r="I1389" s="23">
        <f t="shared" si="105"/>
        <v>38.83495145631068</v>
      </c>
      <c r="K1389" s="2">
        <v>515</v>
      </c>
    </row>
    <row r="1390" spans="1:11" s="47" customFormat="1" ht="12.75">
      <c r="A1390" s="12"/>
      <c r="B1390" s="224">
        <f>SUM(B1351:B1389)</f>
        <v>256000</v>
      </c>
      <c r="C1390" s="12"/>
      <c r="D1390" s="12"/>
      <c r="E1390" s="12" t="s">
        <v>30</v>
      </c>
      <c r="F1390" s="19"/>
      <c r="G1390" s="19"/>
      <c r="H1390" s="44">
        <v>0</v>
      </c>
      <c r="I1390" s="45">
        <f t="shared" si="105"/>
        <v>497.0873786407767</v>
      </c>
      <c r="K1390" s="2">
        <v>515</v>
      </c>
    </row>
    <row r="1391" spans="2:11" ht="12.75">
      <c r="B1391" s="249"/>
      <c r="H1391" s="5">
        <f>H1390-B1391</f>
        <v>0</v>
      </c>
      <c r="I1391" s="23">
        <f t="shared" si="105"/>
        <v>0</v>
      </c>
      <c r="K1391" s="2">
        <v>515</v>
      </c>
    </row>
    <row r="1392" spans="2:11" ht="12.75">
      <c r="B1392" s="249">
        <f>+B1313+B1248</f>
        <v>157475</v>
      </c>
      <c r="H1392" s="5">
        <f>H1391-B1392</f>
        <v>-157475</v>
      </c>
      <c r="I1392" s="23">
        <f t="shared" si="105"/>
        <v>305.77669902912623</v>
      </c>
      <c r="K1392" s="2">
        <v>515</v>
      </c>
    </row>
    <row r="1393" spans="2:11" ht="12.75">
      <c r="B1393" s="249"/>
      <c r="H1393" s="5">
        <f>H1392-B1393</f>
        <v>-157475</v>
      </c>
      <c r="I1393" s="23">
        <f t="shared" si="105"/>
        <v>0</v>
      </c>
      <c r="K1393" s="2">
        <v>515</v>
      </c>
    </row>
    <row r="1394" spans="2:11" ht="12.75">
      <c r="B1394" s="246">
        <v>7500</v>
      </c>
      <c r="C1394" s="34" t="s">
        <v>595</v>
      </c>
      <c r="D1394" s="34" t="s">
        <v>462</v>
      </c>
      <c r="E1394" s="34" t="s">
        <v>596</v>
      </c>
      <c r="F1394" s="32" t="s">
        <v>597</v>
      </c>
      <c r="G1394" s="32" t="s">
        <v>14</v>
      </c>
      <c r="H1394" s="5">
        <f>H1393-B1394</f>
        <v>-164975</v>
      </c>
      <c r="I1394" s="23">
        <f t="shared" si="105"/>
        <v>14.563106796116505</v>
      </c>
      <c r="K1394" s="2">
        <v>515</v>
      </c>
    </row>
    <row r="1395" spans="2:11" ht="12.75">
      <c r="B1395" s="246">
        <v>7500</v>
      </c>
      <c r="C1395" s="34" t="s">
        <v>595</v>
      </c>
      <c r="D1395" s="34" t="s">
        <v>462</v>
      </c>
      <c r="E1395" s="34" t="s">
        <v>596</v>
      </c>
      <c r="F1395" s="32" t="s">
        <v>598</v>
      </c>
      <c r="G1395" s="32" t="s">
        <v>14</v>
      </c>
      <c r="H1395" s="5">
        <f>H1394-B1395</f>
        <v>-172475</v>
      </c>
      <c r="I1395" s="23">
        <f t="shared" si="105"/>
        <v>14.563106796116505</v>
      </c>
      <c r="K1395" s="2">
        <v>515</v>
      </c>
    </row>
    <row r="1396" spans="1:11" s="47" customFormat="1" ht="12.75">
      <c r="A1396" s="12"/>
      <c r="B1396" s="84">
        <f>SUM(B1394:B1395)</f>
        <v>15000</v>
      </c>
      <c r="C1396" s="12" t="s">
        <v>595</v>
      </c>
      <c r="D1396" s="12"/>
      <c r="E1396" s="12"/>
      <c r="F1396" s="19"/>
      <c r="G1396" s="19"/>
      <c r="H1396" s="44">
        <v>0</v>
      </c>
      <c r="I1396" s="45">
        <f t="shared" si="105"/>
        <v>29.12621359223301</v>
      </c>
      <c r="K1396" s="2">
        <v>515</v>
      </c>
    </row>
    <row r="1397" spans="2:11" ht="12.75">
      <c r="B1397" s="249"/>
      <c r="H1397" s="5">
        <f aca="true" t="shared" si="106" ref="H1397:H1415">H1396-B1397</f>
        <v>0</v>
      </c>
      <c r="I1397" s="23">
        <f t="shared" si="105"/>
        <v>0</v>
      </c>
      <c r="K1397" s="2">
        <v>515</v>
      </c>
    </row>
    <row r="1398" spans="2:11" ht="12.75">
      <c r="B1398" s="249"/>
      <c r="H1398" s="5">
        <f t="shared" si="106"/>
        <v>0</v>
      </c>
      <c r="I1398" s="23">
        <f t="shared" si="105"/>
        <v>0</v>
      </c>
      <c r="K1398" s="2">
        <v>515</v>
      </c>
    </row>
    <row r="1399" spans="2:11" ht="12.75">
      <c r="B1399" s="253">
        <v>350</v>
      </c>
      <c r="C1399" s="34" t="s">
        <v>599</v>
      </c>
      <c r="D1399" s="34" t="s">
        <v>462</v>
      </c>
      <c r="E1399" s="34" t="s">
        <v>600</v>
      </c>
      <c r="F1399" s="32" t="s">
        <v>520</v>
      </c>
      <c r="G1399" s="32" t="s">
        <v>17</v>
      </c>
      <c r="H1399" s="5">
        <f t="shared" si="106"/>
        <v>-350</v>
      </c>
      <c r="I1399" s="23">
        <f t="shared" si="105"/>
        <v>0.6796116504854369</v>
      </c>
      <c r="K1399" s="2">
        <v>515</v>
      </c>
    </row>
    <row r="1400" spans="2:11" ht="12.75">
      <c r="B1400" s="253">
        <v>400</v>
      </c>
      <c r="C1400" s="34" t="s">
        <v>599</v>
      </c>
      <c r="D1400" s="34" t="s">
        <v>462</v>
      </c>
      <c r="E1400" s="34" t="s">
        <v>600</v>
      </c>
      <c r="F1400" s="32" t="s">
        <v>520</v>
      </c>
      <c r="G1400" s="32" t="s">
        <v>19</v>
      </c>
      <c r="H1400" s="5">
        <f t="shared" si="106"/>
        <v>-750</v>
      </c>
      <c r="I1400" s="23">
        <f t="shared" si="105"/>
        <v>0.7766990291262136</v>
      </c>
      <c r="K1400" s="2">
        <v>515</v>
      </c>
    </row>
    <row r="1401" spans="2:11" ht="12.75">
      <c r="B1401" s="253">
        <v>300</v>
      </c>
      <c r="C1401" s="34" t="s">
        <v>599</v>
      </c>
      <c r="D1401" s="34" t="s">
        <v>462</v>
      </c>
      <c r="E1401" s="34" t="s">
        <v>600</v>
      </c>
      <c r="F1401" s="32" t="s">
        <v>520</v>
      </c>
      <c r="G1401" s="32" t="s">
        <v>220</v>
      </c>
      <c r="H1401" s="5">
        <f t="shared" si="106"/>
        <v>-1050</v>
      </c>
      <c r="I1401" s="23">
        <f t="shared" si="105"/>
        <v>0.5825242718446602</v>
      </c>
      <c r="K1401" s="2">
        <v>515</v>
      </c>
    </row>
    <row r="1402" spans="2:11" ht="12.75">
      <c r="B1402" s="152">
        <v>300</v>
      </c>
      <c r="C1402" s="13" t="s">
        <v>599</v>
      </c>
      <c r="D1402" s="13" t="s">
        <v>462</v>
      </c>
      <c r="E1402" s="13" t="s">
        <v>600</v>
      </c>
      <c r="F1402" s="31" t="s">
        <v>520</v>
      </c>
      <c r="G1402" s="31" t="s">
        <v>324</v>
      </c>
      <c r="H1402" s="5">
        <f t="shared" si="106"/>
        <v>-1350</v>
      </c>
      <c r="I1402" s="23">
        <f t="shared" si="105"/>
        <v>0.5825242718446602</v>
      </c>
      <c r="K1402" s="2">
        <v>515</v>
      </c>
    </row>
    <row r="1403" spans="2:11" ht="12.75">
      <c r="B1403" s="256">
        <v>250</v>
      </c>
      <c r="C1403" s="13" t="s">
        <v>599</v>
      </c>
      <c r="D1403" s="13" t="s">
        <v>462</v>
      </c>
      <c r="E1403" s="13" t="s">
        <v>600</v>
      </c>
      <c r="F1403" s="31" t="s">
        <v>520</v>
      </c>
      <c r="G1403" s="31" t="s">
        <v>293</v>
      </c>
      <c r="H1403" s="5">
        <f t="shared" si="106"/>
        <v>-1600</v>
      </c>
      <c r="I1403" s="23">
        <f t="shared" si="105"/>
        <v>0.4854368932038835</v>
      </c>
      <c r="K1403" s="2">
        <v>515</v>
      </c>
    </row>
    <row r="1404" spans="2:11" ht="12.75">
      <c r="B1404" s="152">
        <v>400</v>
      </c>
      <c r="C1404" s="35" t="s">
        <v>601</v>
      </c>
      <c r="D1404" s="35" t="s">
        <v>462</v>
      </c>
      <c r="E1404" s="35" t="s">
        <v>600</v>
      </c>
      <c r="F1404" s="36" t="s">
        <v>522</v>
      </c>
      <c r="G1404" s="36" t="s">
        <v>17</v>
      </c>
      <c r="H1404" s="5">
        <f t="shared" si="106"/>
        <v>-2000</v>
      </c>
      <c r="I1404" s="23">
        <f t="shared" si="105"/>
        <v>0.7766990291262136</v>
      </c>
      <c r="K1404" s="2">
        <v>515</v>
      </c>
    </row>
    <row r="1405" spans="2:11" ht="12.75">
      <c r="B1405" s="152">
        <v>400</v>
      </c>
      <c r="C1405" s="35" t="s">
        <v>602</v>
      </c>
      <c r="D1405" s="35" t="s">
        <v>462</v>
      </c>
      <c r="E1405" s="35" t="s">
        <v>600</v>
      </c>
      <c r="F1405" s="36" t="s">
        <v>522</v>
      </c>
      <c r="G1405" s="36" t="s">
        <v>14</v>
      </c>
      <c r="H1405" s="5">
        <f t="shared" si="106"/>
        <v>-2400</v>
      </c>
      <c r="I1405" s="23">
        <f t="shared" si="105"/>
        <v>0.7766990291262136</v>
      </c>
      <c r="K1405" s="2">
        <v>515</v>
      </c>
    </row>
    <row r="1406" spans="2:11" ht="12.75">
      <c r="B1406" s="152">
        <v>400</v>
      </c>
      <c r="C1406" s="35" t="s">
        <v>601</v>
      </c>
      <c r="D1406" s="35" t="s">
        <v>462</v>
      </c>
      <c r="E1406" s="35" t="s">
        <v>600</v>
      </c>
      <c r="F1406" s="36" t="s">
        <v>522</v>
      </c>
      <c r="G1406" s="36" t="s">
        <v>14</v>
      </c>
      <c r="H1406" s="5">
        <f t="shared" si="106"/>
        <v>-2800</v>
      </c>
      <c r="I1406" s="23">
        <f t="shared" si="105"/>
        <v>0.7766990291262136</v>
      </c>
      <c r="K1406" s="2">
        <v>515</v>
      </c>
    </row>
    <row r="1407" spans="2:11" ht="12.75">
      <c r="B1407" s="152">
        <v>400</v>
      </c>
      <c r="C1407" s="75" t="s">
        <v>602</v>
      </c>
      <c r="D1407" s="35" t="s">
        <v>462</v>
      </c>
      <c r="E1407" s="35" t="s">
        <v>600</v>
      </c>
      <c r="F1407" s="36" t="s">
        <v>522</v>
      </c>
      <c r="G1407" s="36" t="s">
        <v>38</v>
      </c>
      <c r="H1407" s="5">
        <f t="shared" si="106"/>
        <v>-3200</v>
      </c>
      <c r="I1407" s="23">
        <f t="shared" si="105"/>
        <v>0.7766990291262136</v>
      </c>
      <c r="K1407" s="2">
        <v>515</v>
      </c>
    </row>
    <row r="1408" spans="2:11" ht="12.75">
      <c r="B1408" s="152">
        <v>200</v>
      </c>
      <c r="C1408" s="35" t="s">
        <v>601</v>
      </c>
      <c r="D1408" s="35" t="s">
        <v>462</v>
      </c>
      <c r="E1408" s="35" t="s">
        <v>600</v>
      </c>
      <c r="F1408" s="36" t="s">
        <v>522</v>
      </c>
      <c r="G1408" s="36" t="s">
        <v>100</v>
      </c>
      <c r="H1408" s="5">
        <f t="shared" si="106"/>
        <v>-3400</v>
      </c>
      <c r="I1408" s="23">
        <f t="shared" si="105"/>
        <v>0.3883495145631068</v>
      </c>
      <c r="K1408" s="2">
        <v>515</v>
      </c>
    </row>
    <row r="1409" spans="2:11" ht="12.75">
      <c r="B1409" s="152">
        <v>400</v>
      </c>
      <c r="C1409" s="35" t="s">
        <v>603</v>
      </c>
      <c r="D1409" s="35" t="s">
        <v>462</v>
      </c>
      <c r="E1409" s="35" t="s">
        <v>600</v>
      </c>
      <c r="F1409" s="36" t="s">
        <v>522</v>
      </c>
      <c r="G1409" s="36" t="s">
        <v>100</v>
      </c>
      <c r="H1409" s="5">
        <f t="shared" si="106"/>
        <v>-3800</v>
      </c>
      <c r="I1409" s="23">
        <f t="shared" si="105"/>
        <v>0.7766990291262136</v>
      </c>
      <c r="K1409" s="2">
        <v>515</v>
      </c>
    </row>
    <row r="1410" spans="2:11" ht="12.75">
      <c r="B1410" s="254">
        <v>250</v>
      </c>
      <c r="C1410" s="75" t="s">
        <v>601</v>
      </c>
      <c r="D1410" s="35" t="s">
        <v>462</v>
      </c>
      <c r="E1410" s="35" t="s">
        <v>600</v>
      </c>
      <c r="F1410" s="36" t="s">
        <v>522</v>
      </c>
      <c r="G1410" s="36" t="s">
        <v>109</v>
      </c>
      <c r="H1410" s="5">
        <f t="shared" si="106"/>
        <v>-4050</v>
      </c>
      <c r="I1410" s="23">
        <f t="shared" si="105"/>
        <v>0.4854368932038835</v>
      </c>
      <c r="K1410" s="2">
        <v>515</v>
      </c>
    </row>
    <row r="1411" spans="2:11" ht="12.75">
      <c r="B1411" s="152">
        <v>400</v>
      </c>
      <c r="C1411" s="35" t="s">
        <v>602</v>
      </c>
      <c r="D1411" s="35" t="s">
        <v>462</v>
      </c>
      <c r="E1411" s="35" t="s">
        <v>600</v>
      </c>
      <c r="F1411" s="36" t="s">
        <v>522</v>
      </c>
      <c r="G1411" s="36" t="s">
        <v>215</v>
      </c>
      <c r="H1411" s="5">
        <f t="shared" si="106"/>
        <v>-4450</v>
      </c>
      <c r="I1411" s="23">
        <f t="shared" si="105"/>
        <v>0.7766990291262136</v>
      </c>
      <c r="K1411" s="2">
        <v>515</v>
      </c>
    </row>
    <row r="1412" spans="2:11" ht="12.75">
      <c r="B1412" s="152">
        <v>125</v>
      </c>
      <c r="C1412" s="35" t="s">
        <v>601</v>
      </c>
      <c r="D1412" s="35" t="s">
        <v>462</v>
      </c>
      <c r="E1412" s="35" t="s">
        <v>600</v>
      </c>
      <c r="F1412" s="36" t="s">
        <v>522</v>
      </c>
      <c r="G1412" s="36" t="s">
        <v>215</v>
      </c>
      <c r="H1412" s="5">
        <f t="shared" si="106"/>
        <v>-4575</v>
      </c>
      <c r="I1412" s="23">
        <f t="shared" si="105"/>
        <v>0.24271844660194175</v>
      </c>
      <c r="K1412" s="2">
        <v>515</v>
      </c>
    </row>
    <row r="1413" spans="2:11" ht="12.75">
      <c r="B1413" s="152">
        <v>2500</v>
      </c>
      <c r="C1413" s="35" t="s">
        <v>604</v>
      </c>
      <c r="D1413" s="35" t="s">
        <v>462</v>
      </c>
      <c r="E1413" s="35" t="s">
        <v>600</v>
      </c>
      <c r="F1413" s="36" t="s">
        <v>605</v>
      </c>
      <c r="G1413" s="36" t="s">
        <v>273</v>
      </c>
      <c r="H1413" s="5">
        <f t="shared" si="106"/>
        <v>-7075</v>
      </c>
      <c r="I1413" s="23">
        <f t="shared" si="105"/>
        <v>4.854368932038835</v>
      </c>
      <c r="K1413" s="2">
        <v>515</v>
      </c>
    </row>
    <row r="1414" spans="2:11" ht="12.75">
      <c r="B1414" s="152">
        <v>400</v>
      </c>
      <c r="C1414" s="75" t="s">
        <v>601</v>
      </c>
      <c r="D1414" s="35" t="s">
        <v>462</v>
      </c>
      <c r="E1414" s="35" t="s">
        <v>600</v>
      </c>
      <c r="F1414" s="36" t="s">
        <v>522</v>
      </c>
      <c r="G1414" s="36" t="s">
        <v>293</v>
      </c>
      <c r="H1414" s="5">
        <f t="shared" si="106"/>
        <v>-7475</v>
      </c>
      <c r="I1414" s="23">
        <f t="shared" si="105"/>
        <v>0.7766990291262136</v>
      </c>
      <c r="K1414" s="2">
        <v>515</v>
      </c>
    </row>
    <row r="1415" spans="2:11" ht="12.75">
      <c r="B1415" s="249">
        <v>6000</v>
      </c>
      <c r="C1415" s="1" t="s">
        <v>601</v>
      </c>
      <c r="D1415" s="13" t="s">
        <v>462</v>
      </c>
      <c r="E1415" s="1" t="s">
        <v>600</v>
      </c>
      <c r="F1415" s="28" t="s">
        <v>606</v>
      </c>
      <c r="G1415" s="28" t="s">
        <v>40</v>
      </c>
      <c r="H1415" s="5">
        <f t="shared" si="106"/>
        <v>-13475</v>
      </c>
      <c r="I1415" s="23">
        <f t="shared" si="105"/>
        <v>11.650485436893204</v>
      </c>
      <c r="K1415" s="2">
        <v>515</v>
      </c>
    </row>
    <row r="1416" spans="1:11" s="47" customFormat="1" ht="12.75">
      <c r="A1416" s="12"/>
      <c r="B1416" s="224">
        <f>SUM(B1399:B1415)</f>
        <v>13475</v>
      </c>
      <c r="C1416" s="12"/>
      <c r="D1416" s="12"/>
      <c r="E1416" s="12"/>
      <c r="F1416" s="19"/>
      <c r="G1416" s="19"/>
      <c r="H1416" s="44">
        <v>0</v>
      </c>
      <c r="I1416" s="45">
        <f t="shared" si="105"/>
        <v>26.16504854368932</v>
      </c>
      <c r="K1416" s="2">
        <v>515</v>
      </c>
    </row>
    <row r="1417" spans="8:11" ht="12.75">
      <c r="H1417" s="5">
        <f>H1416-B1417</f>
        <v>0</v>
      </c>
      <c r="I1417" s="23">
        <f t="shared" si="105"/>
        <v>0</v>
      </c>
      <c r="K1417" s="2">
        <v>515</v>
      </c>
    </row>
    <row r="1418" spans="8:11" ht="12.75">
      <c r="H1418" s="5">
        <f>H1417-B1418</f>
        <v>0</v>
      </c>
      <c r="I1418" s="23">
        <f t="shared" si="105"/>
        <v>0</v>
      </c>
      <c r="K1418" s="2">
        <v>515</v>
      </c>
    </row>
    <row r="1419" spans="8:11" ht="12.75">
      <c r="H1419" s="5">
        <f>H1418-B1419</f>
        <v>0</v>
      </c>
      <c r="I1419" s="23">
        <f t="shared" si="105"/>
        <v>0</v>
      </c>
      <c r="K1419" s="2">
        <v>515</v>
      </c>
    </row>
    <row r="1420" spans="2:11" ht="12.75">
      <c r="B1420" s="246">
        <v>120000</v>
      </c>
      <c r="C1420" s="76" t="s">
        <v>607</v>
      </c>
      <c r="D1420" s="35" t="s">
        <v>462</v>
      </c>
      <c r="E1420" s="35" t="s">
        <v>600</v>
      </c>
      <c r="F1420" s="36" t="s">
        <v>608</v>
      </c>
      <c r="G1420" s="36" t="s">
        <v>115</v>
      </c>
      <c r="H1420" s="5">
        <f>H1419-B1420</f>
        <v>-120000</v>
      </c>
      <c r="I1420" s="23">
        <f t="shared" si="105"/>
        <v>233.0097087378641</v>
      </c>
      <c r="K1420" s="2">
        <v>515</v>
      </c>
    </row>
    <row r="1421" spans="1:11" s="47" customFormat="1" ht="12.75">
      <c r="A1421" s="12"/>
      <c r="B1421" s="248">
        <v>120000</v>
      </c>
      <c r="C1421" s="12" t="s">
        <v>609</v>
      </c>
      <c r="D1421" s="12"/>
      <c r="E1421" s="12"/>
      <c r="F1421" s="19"/>
      <c r="G1421" s="19"/>
      <c r="H1421" s="44">
        <v>0</v>
      </c>
      <c r="I1421" s="45">
        <f t="shared" si="105"/>
        <v>233.0097087378641</v>
      </c>
      <c r="K1421" s="2">
        <v>515</v>
      </c>
    </row>
    <row r="1422" spans="8:11" ht="12.75">
      <c r="H1422" s="5">
        <f>H1421-B1422</f>
        <v>0</v>
      </c>
      <c r="I1422" s="23">
        <f t="shared" si="105"/>
        <v>0</v>
      </c>
      <c r="K1422" s="2">
        <v>515</v>
      </c>
    </row>
    <row r="1423" spans="8:11" ht="12.75">
      <c r="H1423" s="5">
        <v>0</v>
      </c>
      <c r="I1423" s="23">
        <f t="shared" si="105"/>
        <v>0</v>
      </c>
      <c r="K1423" s="2">
        <v>515</v>
      </c>
    </row>
    <row r="1424" spans="8:11" ht="12.75">
      <c r="H1424" s="5">
        <f>H1423-B1424</f>
        <v>0</v>
      </c>
      <c r="I1424" s="23">
        <f t="shared" si="105"/>
        <v>0</v>
      </c>
      <c r="K1424" s="2">
        <v>515</v>
      </c>
    </row>
    <row r="1425" spans="2:11" ht="12.75">
      <c r="B1425" s="59">
        <v>200000</v>
      </c>
      <c r="C1425" s="1" t="s">
        <v>463</v>
      </c>
      <c r="D1425" s="1" t="s">
        <v>462</v>
      </c>
      <c r="E1425" s="1" t="s">
        <v>610</v>
      </c>
      <c r="F1425" s="28" t="s">
        <v>611</v>
      </c>
      <c r="G1425" s="28" t="s">
        <v>160</v>
      </c>
      <c r="H1425" s="5">
        <f>H1424-B1425</f>
        <v>-200000</v>
      </c>
      <c r="I1425" s="23">
        <f t="shared" si="105"/>
        <v>388.3495145631068</v>
      </c>
      <c r="K1425" s="2">
        <v>515</v>
      </c>
    </row>
    <row r="1426" spans="2:11" ht="12.75">
      <c r="B1426" s="59">
        <v>160000</v>
      </c>
      <c r="C1426" s="1" t="s">
        <v>465</v>
      </c>
      <c r="D1426" s="1" t="s">
        <v>462</v>
      </c>
      <c r="E1426" s="1" t="s">
        <v>612</v>
      </c>
      <c r="F1426" s="28" t="s">
        <v>611</v>
      </c>
      <c r="G1426" s="28" t="s">
        <v>160</v>
      </c>
      <c r="H1426" s="5">
        <f>H1425-B1426</f>
        <v>-360000</v>
      </c>
      <c r="I1426" s="23">
        <f t="shared" si="105"/>
        <v>310.6796116504854</v>
      </c>
      <c r="K1426" s="2">
        <v>515</v>
      </c>
    </row>
    <row r="1427" spans="1:11" s="47" customFormat="1" ht="12.75">
      <c r="A1427" s="12"/>
      <c r="B1427" s="84">
        <f>SUM(B1425:B1426)</f>
        <v>360000</v>
      </c>
      <c r="C1427" s="12" t="s">
        <v>613</v>
      </c>
      <c r="D1427" s="12"/>
      <c r="E1427" s="12"/>
      <c r="F1427" s="19"/>
      <c r="G1427" s="19"/>
      <c r="H1427" s="44">
        <v>0</v>
      </c>
      <c r="I1427" s="45">
        <f t="shared" si="105"/>
        <v>699.0291262135922</v>
      </c>
      <c r="K1427" s="2">
        <v>515</v>
      </c>
    </row>
    <row r="1428" spans="8:11" ht="12.75">
      <c r="H1428" s="5">
        <f aca="true" t="shared" si="107" ref="H1428:H1435">H1427-B1428</f>
        <v>0</v>
      </c>
      <c r="I1428" s="23">
        <f t="shared" si="105"/>
        <v>0</v>
      </c>
      <c r="K1428" s="2">
        <v>515</v>
      </c>
    </row>
    <row r="1429" spans="8:11" ht="12.75">
      <c r="H1429" s="5">
        <f t="shared" si="107"/>
        <v>0</v>
      </c>
      <c r="I1429" s="23">
        <f t="shared" si="105"/>
        <v>0</v>
      </c>
      <c r="K1429" s="2">
        <v>515</v>
      </c>
    </row>
    <row r="1430" spans="8:11" ht="12.75">
      <c r="H1430" s="5">
        <f t="shared" si="107"/>
        <v>0</v>
      </c>
      <c r="I1430" s="23">
        <f t="shared" si="105"/>
        <v>0</v>
      </c>
      <c r="K1430" s="2">
        <v>515</v>
      </c>
    </row>
    <row r="1431" spans="8:11" ht="12.75">
      <c r="H1431" s="5">
        <f t="shared" si="107"/>
        <v>0</v>
      </c>
      <c r="I1431" s="23">
        <f t="shared" si="105"/>
        <v>0</v>
      </c>
      <c r="K1431" s="2">
        <v>515</v>
      </c>
    </row>
    <row r="1432" spans="8:11" ht="12.75">
      <c r="H1432" s="5">
        <f t="shared" si="107"/>
        <v>0</v>
      </c>
      <c r="I1432" s="23">
        <f t="shared" si="105"/>
        <v>0</v>
      </c>
      <c r="K1432" s="2">
        <v>515</v>
      </c>
    </row>
    <row r="1433" spans="8:11" ht="12.75">
      <c r="H1433" s="5">
        <f t="shared" si="107"/>
        <v>0</v>
      </c>
      <c r="I1433" s="23">
        <f t="shared" si="105"/>
        <v>0</v>
      </c>
      <c r="K1433" s="2">
        <v>515</v>
      </c>
    </row>
    <row r="1434" spans="8:11" ht="12.75">
      <c r="H1434" s="5">
        <f t="shared" si="107"/>
        <v>0</v>
      </c>
      <c r="I1434" s="23">
        <f t="shared" si="105"/>
        <v>0</v>
      </c>
      <c r="K1434" s="2">
        <v>515</v>
      </c>
    </row>
    <row r="1435" spans="1:11" s="70" customFormat="1" ht="13.5" thickBot="1">
      <c r="A1435" s="66"/>
      <c r="B1435" s="237">
        <f>+B1464+B1469+B1522+B1526+B1575+B1629+B1634+B1646+B1641</f>
        <v>761010</v>
      </c>
      <c r="C1435" s="79"/>
      <c r="D1435" s="65" t="s">
        <v>614</v>
      </c>
      <c r="E1435" s="66"/>
      <c r="F1435" s="67"/>
      <c r="G1435" s="67"/>
      <c r="H1435" s="68">
        <f t="shared" si="107"/>
        <v>-761010</v>
      </c>
      <c r="I1435" s="69">
        <f t="shared" si="105"/>
        <v>1477.6893203883494</v>
      </c>
      <c r="K1435" s="2">
        <v>515</v>
      </c>
    </row>
    <row r="1436" spans="2:11" ht="12.75">
      <c r="B1436" s="59"/>
      <c r="H1436" s="5">
        <v>0</v>
      </c>
      <c r="I1436" s="23">
        <f t="shared" si="105"/>
        <v>0</v>
      </c>
      <c r="K1436" s="2">
        <v>515</v>
      </c>
    </row>
    <row r="1437" spans="2:11" ht="12.75">
      <c r="B1437" s="59"/>
      <c r="H1437" s="5">
        <f aca="true" t="shared" si="108" ref="H1437:H1463">H1436-B1437</f>
        <v>0</v>
      </c>
      <c r="I1437" s="23">
        <f t="shared" si="105"/>
        <v>0</v>
      </c>
      <c r="K1437" s="2">
        <v>515</v>
      </c>
    </row>
    <row r="1438" spans="2:11" ht="12.75">
      <c r="B1438" s="59"/>
      <c r="H1438" s="5">
        <f t="shared" si="108"/>
        <v>0</v>
      </c>
      <c r="I1438" s="23">
        <f t="shared" si="105"/>
        <v>0</v>
      </c>
      <c r="K1438" s="2">
        <v>515</v>
      </c>
    </row>
    <row r="1439" spans="2:11" ht="12.75">
      <c r="B1439" s="59"/>
      <c r="H1439" s="5">
        <f t="shared" si="108"/>
        <v>0</v>
      </c>
      <c r="I1439" s="23">
        <f t="shared" si="105"/>
        <v>0</v>
      </c>
      <c r="K1439" s="2">
        <v>515</v>
      </c>
    </row>
    <row r="1440" spans="2:11" ht="12.75">
      <c r="B1440" s="59">
        <v>2500</v>
      </c>
      <c r="C1440" s="34" t="s">
        <v>0</v>
      </c>
      <c r="D1440" s="1" t="s">
        <v>615</v>
      </c>
      <c r="E1440" s="1" t="s">
        <v>616</v>
      </c>
      <c r="F1440" s="28" t="s">
        <v>617</v>
      </c>
      <c r="G1440" s="28" t="s">
        <v>14</v>
      </c>
      <c r="H1440" s="5">
        <f t="shared" si="108"/>
        <v>-2500</v>
      </c>
      <c r="I1440" s="23">
        <f t="shared" si="105"/>
        <v>4.854368932038835</v>
      </c>
      <c r="K1440" s="2">
        <v>515</v>
      </c>
    </row>
    <row r="1441" spans="2:11" ht="12.75">
      <c r="B1441" s="59">
        <v>2500</v>
      </c>
      <c r="C1441" s="34" t="s">
        <v>0</v>
      </c>
      <c r="D1441" s="1" t="s">
        <v>615</v>
      </c>
      <c r="E1441" s="1" t="s">
        <v>481</v>
      </c>
      <c r="F1441" s="28" t="s">
        <v>618</v>
      </c>
      <c r="G1441" s="28" t="s">
        <v>14</v>
      </c>
      <c r="H1441" s="5">
        <f t="shared" si="108"/>
        <v>-5000</v>
      </c>
      <c r="I1441" s="23">
        <f t="shared" si="105"/>
        <v>4.854368932038835</v>
      </c>
      <c r="K1441" s="2">
        <v>515</v>
      </c>
    </row>
    <row r="1442" spans="2:11" ht="12.75">
      <c r="B1442" s="59">
        <v>2500</v>
      </c>
      <c r="C1442" s="34" t="s">
        <v>0</v>
      </c>
      <c r="D1442" s="1" t="s">
        <v>615</v>
      </c>
      <c r="E1442" s="1" t="s">
        <v>616</v>
      </c>
      <c r="F1442" s="31" t="s">
        <v>619</v>
      </c>
      <c r="G1442" s="28" t="s">
        <v>40</v>
      </c>
      <c r="H1442" s="5">
        <f t="shared" si="108"/>
        <v>-7500</v>
      </c>
      <c r="I1442" s="23">
        <f t="shared" si="105"/>
        <v>4.854368932038835</v>
      </c>
      <c r="K1442" s="2">
        <v>515</v>
      </c>
    </row>
    <row r="1443" spans="2:11" ht="12.75">
      <c r="B1443" s="59">
        <v>2500</v>
      </c>
      <c r="C1443" s="34" t="s">
        <v>0</v>
      </c>
      <c r="D1443" s="1" t="s">
        <v>615</v>
      </c>
      <c r="E1443" s="1" t="s">
        <v>481</v>
      </c>
      <c r="F1443" s="31" t="s">
        <v>620</v>
      </c>
      <c r="G1443" s="28" t="s">
        <v>40</v>
      </c>
      <c r="H1443" s="5">
        <f t="shared" si="108"/>
        <v>-10000</v>
      </c>
      <c r="I1443" s="23">
        <f t="shared" si="105"/>
        <v>4.854368932038835</v>
      </c>
      <c r="K1443" s="2">
        <v>515</v>
      </c>
    </row>
    <row r="1444" spans="2:11" ht="12.75">
      <c r="B1444" s="59">
        <v>2500</v>
      </c>
      <c r="C1444" s="34" t="s">
        <v>0</v>
      </c>
      <c r="D1444" s="1" t="s">
        <v>615</v>
      </c>
      <c r="E1444" s="1" t="s">
        <v>616</v>
      </c>
      <c r="F1444" s="31" t="s">
        <v>621</v>
      </c>
      <c r="G1444" s="28" t="s">
        <v>87</v>
      </c>
      <c r="H1444" s="5">
        <f t="shared" si="108"/>
        <v>-12500</v>
      </c>
      <c r="I1444" s="23">
        <f t="shared" si="105"/>
        <v>4.854368932038835</v>
      </c>
      <c r="K1444" s="2">
        <v>515</v>
      </c>
    </row>
    <row r="1445" spans="2:11" ht="12.75">
      <c r="B1445" s="59">
        <v>2500</v>
      </c>
      <c r="C1445" s="34" t="s">
        <v>0</v>
      </c>
      <c r="D1445" s="1" t="s">
        <v>615</v>
      </c>
      <c r="E1445" s="1" t="s">
        <v>616</v>
      </c>
      <c r="F1445" s="41" t="s">
        <v>622</v>
      </c>
      <c r="G1445" s="28" t="s">
        <v>98</v>
      </c>
      <c r="H1445" s="5">
        <f t="shared" si="108"/>
        <v>-15000</v>
      </c>
      <c r="I1445" s="23">
        <f t="shared" si="105"/>
        <v>4.854368932038835</v>
      </c>
      <c r="K1445" s="2">
        <v>515</v>
      </c>
    </row>
    <row r="1446" spans="2:11" ht="12.75">
      <c r="B1446" s="59">
        <v>5000</v>
      </c>
      <c r="C1446" s="34" t="s">
        <v>0</v>
      </c>
      <c r="D1446" s="1" t="s">
        <v>615</v>
      </c>
      <c r="E1446" s="1" t="s">
        <v>616</v>
      </c>
      <c r="F1446" s="28" t="s">
        <v>623</v>
      </c>
      <c r="G1446" s="28" t="s">
        <v>106</v>
      </c>
      <c r="H1446" s="5">
        <f t="shared" si="108"/>
        <v>-20000</v>
      </c>
      <c r="I1446" s="23">
        <f t="shared" si="105"/>
        <v>9.70873786407767</v>
      </c>
      <c r="K1446" s="2">
        <v>515</v>
      </c>
    </row>
    <row r="1447" spans="2:11" ht="12.75">
      <c r="B1447" s="59">
        <v>2500</v>
      </c>
      <c r="C1447" s="34" t="s">
        <v>0</v>
      </c>
      <c r="D1447" s="1" t="s">
        <v>615</v>
      </c>
      <c r="E1447" s="1" t="s">
        <v>481</v>
      </c>
      <c r="F1447" s="28" t="s">
        <v>624</v>
      </c>
      <c r="G1447" s="28" t="s">
        <v>106</v>
      </c>
      <c r="H1447" s="5">
        <f t="shared" si="108"/>
        <v>-22500</v>
      </c>
      <c r="I1447" s="23">
        <f t="shared" si="105"/>
        <v>4.854368932038835</v>
      </c>
      <c r="K1447" s="2">
        <v>515</v>
      </c>
    </row>
    <row r="1448" spans="2:11" ht="12.75">
      <c r="B1448" s="59">
        <v>2500</v>
      </c>
      <c r="C1448" s="34" t="s">
        <v>0</v>
      </c>
      <c r="D1448" s="1" t="s">
        <v>615</v>
      </c>
      <c r="E1448" s="1" t="s">
        <v>616</v>
      </c>
      <c r="F1448" s="28" t="s">
        <v>625</v>
      </c>
      <c r="G1448" s="28" t="s">
        <v>112</v>
      </c>
      <c r="H1448" s="5">
        <f t="shared" si="108"/>
        <v>-25000</v>
      </c>
      <c r="I1448" s="23">
        <f t="shared" si="105"/>
        <v>4.854368932038835</v>
      </c>
      <c r="K1448" s="2">
        <v>515</v>
      </c>
    </row>
    <row r="1449" spans="2:11" ht="12.75">
      <c r="B1449" s="59">
        <v>2500</v>
      </c>
      <c r="C1449" s="34" t="s">
        <v>0</v>
      </c>
      <c r="D1449" s="1" t="s">
        <v>615</v>
      </c>
      <c r="E1449" s="1" t="s">
        <v>616</v>
      </c>
      <c r="F1449" s="28" t="s">
        <v>626</v>
      </c>
      <c r="G1449" s="28" t="s">
        <v>119</v>
      </c>
      <c r="H1449" s="5">
        <f t="shared" si="108"/>
        <v>-27500</v>
      </c>
      <c r="I1449" s="23">
        <f t="shared" si="105"/>
        <v>4.854368932038835</v>
      </c>
      <c r="K1449" s="2">
        <v>515</v>
      </c>
    </row>
    <row r="1450" spans="2:11" ht="12.75">
      <c r="B1450" s="59">
        <v>2500</v>
      </c>
      <c r="C1450" s="34" t="s">
        <v>0</v>
      </c>
      <c r="D1450" s="1" t="s">
        <v>615</v>
      </c>
      <c r="E1450" s="1" t="s">
        <v>481</v>
      </c>
      <c r="F1450" s="28" t="s">
        <v>627</v>
      </c>
      <c r="G1450" s="28" t="s">
        <v>160</v>
      </c>
      <c r="H1450" s="5">
        <f t="shared" si="108"/>
        <v>-30000</v>
      </c>
      <c r="I1450" s="23">
        <f t="shared" si="105"/>
        <v>4.854368932038835</v>
      </c>
      <c r="K1450" s="2">
        <v>515</v>
      </c>
    </row>
    <row r="1451" spans="2:11" ht="12.75">
      <c r="B1451" s="59">
        <v>2500</v>
      </c>
      <c r="C1451" s="34" t="s">
        <v>0</v>
      </c>
      <c r="D1451" s="1" t="s">
        <v>615</v>
      </c>
      <c r="E1451" s="1" t="s">
        <v>616</v>
      </c>
      <c r="F1451" s="28" t="s">
        <v>628</v>
      </c>
      <c r="G1451" s="28" t="s">
        <v>160</v>
      </c>
      <c r="H1451" s="5">
        <f t="shared" si="108"/>
        <v>-32500</v>
      </c>
      <c r="I1451" s="23">
        <f t="shared" si="105"/>
        <v>4.854368932038835</v>
      </c>
      <c r="K1451" s="2">
        <v>515</v>
      </c>
    </row>
    <row r="1452" spans="2:11" ht="12.75">
      <c r="B1452" s="59">
        <v>2500</v>
      </c>
      <c r="C1452" s="1" t="s">
        <v>0</v>
      </c>
      <c r="D1452" s="1" t="s">
        <v>615</v>
      </c>
      <c r="E1452" s="1" t="s">
        <v>616</v>
      </c>
      <c r="F1452" s="28" t="s">
        <v>629</v>
      </c>
      <c r="G1452" s="28" t="s">
        <v>215</v>
      </c>
      <c r="H1452" s="5">
        <f t="shared" si="108"/>
        <v>-35000</v>
      </c>
      <c r="I1452" s="23">
        <f aca="true" t="shared" si="109" ref="I1452:I1515">+B1452/K1452</f>
        <v>4.854368932038835</v>
      </c>
      <c r="K1452" s="2">
        <v>515</v>
      </c>
    </row>
    <row r="1453" spans="2:11" ht="12.75">
      <c r="B1453" s="59">
        <v>2500</v>
      </c>
      <c r="C1453" s="1" t="s">
        <v>0</v>
      </c>
      <c r="D1453" s="1" t="s">
        <v>615</v>
      </c>
      <c r="E1453" s="1" t="s">
        <v>616</v>
      </c>
      <c r="F1453" s="28" t="s">
        <v>630</v>
      </c>
      <c r="G1453" s="28" t="s">
        <v>271</v>
      </c>
      <c r="H1453" s="5">
        <f t="shared" si="108"/>
        <v>-37500</v>
      </c>
      <c r="I1453" s="23">
        <f t="shared" si="109"/>
        <v>4.854368932038835</v>
      </c>
      <c r="K1453" s="2">
        <v>515</v>
      </c>
    </row>
    <row r="1454" spans="2:11" ht="12.75">
      <c r="B1454" s="59">
        <v>2500</v>
      </c>
      <c r="C1454" s="1" t="s">
        <v>0</v>
      </c>
      <c r="D1454" s="1" t="s">
        <v>615</v>
      </c>
      <c r="E1454" s="1" t="s">
        <v>481</v>
      </c>
      <c r="F1454" s="28" t="s">
        <v>631</v>
      </c>
      <c r="G1454" s="28" t="s">
        <v>273</v>
      </c>
      <c r="H1454" s="5">
        <f t="shared" si="108"/>
        <v>-40000</v>
      </c>
      <c r="I1454" s="23">
        <f t="shared" si="109"/>
        <v>4.854368932038835</v>
      </c>
      <c r="K1454" s="2">
        <v>515</v>
      </c>
    </row>
    <row r="1455" spans="2:11" ht="12.75">
      <c r="B1455" s="59">
        <v>2500</v>
      </c>
      <c r="C1455" s="1" t="s">
        <v>0</v>
      </c>
      <c r="D1455" s="1" t="s">
        <v>615</v>
      </c>
      <c r="E1455" s="1" t="s">
        <v>616</v>
      </c>
      <c r="F1455" s="28" t="s">
        <v>632</v>
      </c>
      <c r="G1455" s="28" t="s">
        <v>321</v>
      </c>
      <c r="H1455" s="5">
        <f t="shared" si="108"/>
        <v>-42500</v>
      </c>
      <c r="I1455" s="23">
        <f t="shared" si="109"/>
        <v>4.854368932038835</v>
      </c>
      <c r="K1455" s="2">
        <v>515</v>
      </c>
    </row>
    <row r="1456" spans="2:11" ht="12.75">
      <c r="B1456" s="59">
        <v>2500</v>
      </c>
      <c r="C1456" s="1" t="s">
        <v>0</v>
      </c>
      <c r="D1456" s="1" t="s">
        <v>615</v>
      </c>
      <c r="E1456" s="1" t="s">
        <v>616</v>
      </c>
      <c r="F1456" s="28" t="s">
        <v>633</v>
      </c>
      <c r="G1456" s="28" t="s">
        <v>324</v>
      </c>
      <c r="H1456" s="5">
        <f t="shared" si="108"/>
        <v>-45000</v>
      </c>
      <c r="I1456" s="23">
        <f t="shared" si="109"/>
        <v>4.854368932038835</v>
      </c>
      <c r="K1456" s="2">
        <v>515</v>
      </c>
    </row>
    <row r="1457" spans="2:11" ht="12.75">
      <c r="B1457" s="59">
        <v>2500</v>
      </c>
      <c r="C1457" s="1" t="s">
        <v>0</v>
      </c>
      <c r="D1457" s="1" t="s">
        <v>615</v>
      </c>
      <c r="E1457" s="1" t="s">
        <v>481</v>
      </c>
      <c r="F1457" s="28" t="s">
        <v>634</v>
      </c>
      <c r="G1457" s="28" t="s">
        <v>324</v>
      </c>
      <c r="H1457" s="5">
        <f t="shared" si="108"/>
        <v>-47500</v>
      </c>
      <c r="I1457" s="23">
        <f t="shared" si="109"/>
        <v>4.854368932038835</v>
      </c>
      <c r="K1457" s="2">
        <v>515</v>
      </c>
    </row>
    <row r="1458" spans="2:11" ht="12.75">
      <c r="B1458" s="59">
        <v>2500</v>
      </c>
      <c r="C1458" s="1" t="s">
        <v>0</v>
      </c>
      <c r="D1458" s="13" t="s">
        <v>615</v>
      </c>
      <c r="E1458" s="1" t="s">
        <v>15</v>
      </c>
      <c r="F1458" s="28" t="s">
        <v>635</v>
      </c>
      <c r="G1458" s="28" t="s">
        <v>19</v>
      </c>
      <c r="H1458" s="5">
        <f t="shared" si="108"/>
        <v>-50000</v>
      </c>
      <c r="I1458" s="23">
        <f t="shared" si="109"/>
        <v>4.854368932038835</v>
      </c>
      <c r="K1458" s="2">
        <v>515</v>
      </c>
    </row>
    <row r="1459" spans="2:11" ht="12.75">
      <c r="B1459" s="59">
        <v>5000</v>
      </c>
      <c r="C1459" s="1" t="s">
        <v>0</v>
      </c>
      <c r="D1459" s="13" t="s">
        <v>615</v>
      </c>
      <c r="E1459" s="1" t="s">
        <v>15</v>
      </c>
      <c r="F1459" s="28" t="s">
        <v>636</v>
      </c>
      <c r="G1459" s="28" t="s">
        <v>40</v>
      </c>
      <c r="H1459" s="5">
        <f t="shared" si="108"/>
        <v>-55000</v>
      </c>
      <c r="I1459" s="23">
        <f t="shared" si="109"/>
        <v>9.70873786407767</v>
      </c>
      <c r="K1459" s="2">
        <v>515</v>
      </c>
    </row>
    <row r="1460" spans="2:11" ht="12.75">
      <c r="B1460" s="59">
        <v>2500</v>
      </c>
      <c r="C1460" s="1" t="s">
        <v>0</v>
      </c>
      <c r="D1460" s="13" t="s">
        <v>615</v>
      </c>
      <c r="E1460" s="1" t="s">
        <v>15</v>
      </c>
      <c r="F1460" s="28" t="s">
        <v>637</v>
      </c>
      <c r="G1460" s="28" t="s">
        <v>98</v>
      </c>
      <c r="H1460" s="5">
        <f t="shared" si="108"/>
        <v>-57500</v>
      </c>
      <c r="I1460" s="23">
        <f t="shared" si="109"/>
        <v>4.854368932038835</v>
      </c>
      <c r="K1460" s="2">
        <v>515</v>
      </c>
    </row>
    <row r="1461" spans="2:11" ht="12.75">
      <c r="B1461" s="59">
        <v>2500</v>
      </c>
      <c r="C1461" s="1" t="s">
        <v>0</v>
      </c>
      <c r="D1461" s="13" t="s">
        <v>615</v>
      </c>
      <c r="E1461" s="1" t="s">
        <v>15</v>
      </c>
      <c r="F1461" s="28" t="s">
        <v>638</v>
      </c>
      <c r="G1461" s="28" t="s">
        <v>115</v>
      </c>
      <c r="H1461" s="5">
        <f t="shared" si="108"/>
        <v>-60000</v>
      </c>
      <c r="I1461" s="23">
        <f t="shared" si="109"/>
        <v>4.854368932038835</v>
      </c>
      <c r="K1461" s="2">
        <v>515</v>
      </c>
    </row>
    <row r="1462" spans="2:11" ht="12.75">
      <c r="B1462" s="59">
        <v>5000</v>
      </c>
      <c r="C1462" s="1" t="s">
        <v>0</v>
      </c>
      <c r="D1462" s="13" t="s">
        <v>615</v>
      </c>
      <c r="E1462" s="1" t="s">
        <v>15</v>
      </c>
      <c r="F1462" s="28" t="s">
        <v>639</v>
      </c>
      <c r="G1462" s="28" t="s">
        <v>271</v>
      </c>
      <c r="H1462" s="5">
        <f t="shared" si="108"/>
        <v>-65000</v>
      </c>
      <c r="I1462" s="23">
        <f t="shared" si="109"/>
        <v>9.70873786407767</v>
      </c>
      <c r="K1462" s="2">
        <v>515</v>
      </c>
    </row>
    <row r="1463" spans="2:11" ht="12.75">
      <c r="B1463" s="59">
        <v>2500</v>
      </c>
      <c r="C1463" s="1" t="s">
        <v>0</v>
      </c>
      <c r="D1463" s="13" t="s">
        <v>615</v>
      </c>
      <c r="E1463" s="1" t="s">
        <v>15</v>
      </c>
      <c r="F1463" s="28" t="s">
        <v>640</v>
      </c>
      <c r="G1463" s="28" t="s">
        <v>273</v>
      </c>
      <c r="H1463" s="5">
        <f t="shared" si="108"/>
        <v>-67500</v>
      </c>
      <c r="I1463" s="23">
        <f t="shared" si="109"/>
        <v>4.854368932038835</v>
      </c>
      <c r="K1463" s="2">
        <v>515</v>
      </c>
    </row>
    <row r="1464" spans="1:11" s="47" customFormat="1" ht="12.75">
      <c r="A1464" s="12"/>
      <c r="B1464" s="84">
        <f>SUM(B1440:B1463)</f>
        <v>67500</v>
      </c>
      <c r="C1464" s="12" t="s">
        <v>0</v>
      </c>
      <c r="D1464" s="12"/>
      <c r="E1464" s="12"/>
      <c r="F1464" s="19"/>
      <c r="G1464" s="19"/>
      <c r="H1464" s="44">
        <v>0</v>
      </c>
      <c r="I1464" s="45">
        <f t="shared" si="109"/>
        <v>131.06796116504853</v>
      </c>
      <c r="K1464" s="2">
        <v>515</v>
      </c>
    </row>
    <row r="1465" spans="2:11" ht="12.75">
      <c r="B1465" s="59"/>
      <c r="H1465" s="5">
        <f>H1464-B1465</f>
        <v>0</v>
      </c>
      <c r="I1465" s="23">
        <f t="shared" si="109"/>
        <v>0</v>
      </c>
      <c r="K1465" s="2">
        <v>515</v>
      </c>
    </row>
    <row r="1466" spans="2:11" ht="12.75">
      <c r="B1466" s="59"/>
      <c r="H1466" s="5">
        <f>H1465-B1466</f>
        <v>0</v>
      </c>
      <c r="I1466" s="23">
        <f t="shared" si="109"/>
        <v>0</v>
      </c>
      <c r="K1466" s="2">
        <v>515</v>
      </c>
    </row>
    <row r="1467" spans="2:11" ht="12.75">
      <c r="B1467" s="59"/>
      <c r="H1467" s="5">
        <f>H1466-B1467</f>
        <v>0</v>
      </c>
      <c r="I1467" s="23">
        <f t="shared" si="109"/>
        <v>0</v>
      </c>
      <c r="K1467" s="2">
        <v>515</v>
      </c>
    </row>
    <row r="1468" spans="2:11" ht="12.75">
      <c r="B1468" s="59">
        <v>500</v>
      </c>
      <c r="C1468" s="1" t="s">
        <v>1</v>
      </c>
      <c r="D1468" s="13" t="s">
        <v>615</v>
      </c>
      <c r="E1468" s="1" t="s">
        <v>15</v>
      </c>
      <c r="F1468" s="28" t="s">
        <v>641</v>
      </c>
      <c r="G1468" s="28" t="s">
        <v>100</v>
      </c>
      <c r="H1468" s="5">
        <f>H1467-B1468</f>
        <v>-500</v>
      </c>
      <c r="I1468" s="23">
        <f t="shared" si="109"/>
        <v>0.970873786407767</v>
      </c>
      <c r="K1468" s="2">
        <v>515</v>
      </c>
    </row>
    <row r="1469" spans="1:11" s="47" customFormat="1" ht="12.75">
      <c r="A1469" s="12"/>
      <c r="B1469" s="84">
        <v>500</v>
      </c>
      <c r="C1469" s="12" t="s">
        <v>1</v>
      </c>
      <c r="D1469" s="12"/>
      <c r="E1469" s="12"/>
      <c r="F1469" s="19"/>
      <c r="G1469" s="19"/>
      <c r="H1469" s="44">
        <v>0</v>
      </c>
      <c r="I1469" s="45">
        <f t="shared" si="109"/>
        <v>0.970873786407767</v>
      </c>
      <c r="K1469" s="2">
        <v>515</v>
      </c>
    </row>
    <row r="1470" spans="2:11" ht="12.75">
      <c r="B1470" s="59"/>
      <c r="H1470" s="5">
        <f aca="true" t="shared" si="110" ref="H1470:H1501">H1469-B1470</f>
        <v>0</v>
      </c>
      <c r="I1470" s="23">
        <f t="shared" si="109"/>
        <v>0</v>
      </c>
      <c r="K1470" s="2">
        <v>515</v>
      </c>
    </row>
    <row r="1471" spans="2:11" ht="12.75">
      <c r="B1471" s="59"/>
      <c r="H1471" s="5">
        <f t="shared" si="110"/>
        <v>0</v>
      </c>
      <c r="I1471" s="23">
        <f t="shared" si="109"/>
        <v>0</v>
      </c>
      <c r="K1471" s="2">
        <v>515</v>
      </c>
    </row>
    <row r="1472" spans="2:11" ht="12.75">
      <c r="B1472" s="169">
        <v>1000</v>
      </c>
      <c r="C1472" s="34" t="s">
        <v>23</v>
      </c>
      <c r="D1472" s="13" t="s">
        <v>615</v>
      </c>
      <c r="E1472" s="34" t="s">
        <v>24</v>
      </c>
      <c r="F1472" s="28" t="s">
        <v>642</v>
      </c>
      <c r="G1472" s="32" t="s">
        <v>94</v>
      </c>
      <c r="H1472" s="5">
        <f t="shared" si="110"/>
        <v>-1000</v>
      </c>
      <c r="I1472" s="23">
        <f t="shared" si="109"/>
        <v>1.941747572815534</v>
      </c>
      <c r="K1472" s="2">
        <v>515</v>
      </c>
    </row>
    <row r="1473" spans="2:11" ht="12.75">
      <c r="B1473" s="169">
        <v>1750</v>
      </c>
      <c r="C1473" s="34" t="s">
        <v>23</v>
      </c>
      <c r="D1473" s="13" t="s">
        <v>615</v>
      </c>
      <c r="E1473" s="35" t="s">
        <v>24</v>
      </c>
      <c r="F1473" s="28" t="s">
        <v>642</v>
      </c>
      <c r="G1473" s="36" t="s">
        <v>17</v>
      </c>
      <c r="H1473" s="5">
        <f t="shared" si="110"/>
        <v>-2750</v>
      </c>
      <c r="I1473" s="23">
        <f t="shared" si="109"/>
        <v>3.3980582524271843</v>
      </c>
      <c r="K1473" s="2">
        <v>515</v>
      </c>
    </row>
    <row r="1474" spans="2:11" ht="12.75">
      <c r="B1474" s="169">
        <v>1850</v>
      </c>
      <c r="C1474" s="34" t="s">
        <v>23</v>
      </c>
      <c r="D1474" s="13" t="s">
        <v>615</v>
      </c>
      <c r="E1474" s="13" t="s">
        <v>24</v>
      </c>
      <c r="F1474" s="28" t="s">
        <v>642</v>
      </c>
      <c r="G1474" s="31" t="s">
        <v>14</v>
      </c>
      <c r="H1474" s="5">
        <f t="shared" si="110"/>
        <v>-4600</v>
      </c>
      <c r="I1474" s="23">
        <f t="shared" si="109"/>
        <v>3.592233009708738</v>
      </c>
      <c r="K1474" s="2">
        <v>515</v>
      </c>
    </row>
    <row r="1475" spans="2:11" ht="12.75">
      <c r="B1475" s="59">
        <v>1800</v>
      </c>
      <c r="C1475" s="1" t="s">
        <v>23</v>
      </c>
      <c r="D1475" s="13" t="s">
        <v>615</v>
      </c>
      <c r="E1475" s="1" t="s">
        <v>24</v>
      </c>
      <c r="F1475" s="28" t="s">
        <v>642</v>
      </c>
      <c r="G1475" s="28" t="s">
        <v>19</v>
      </c>
      <c r="H1475" s="5">
        <f t="shared" si="110"/>
        <v>-6400</v>
      </c>
      <c r="I1475" s="23">
        <f t="shared" si="109"/>
        <v>3.495145631067961</v>
      </c>
      <c r="K1475" s="2">
        <v>515</v>
      </c>
    </row>
    <row r="1476" spans="2:11" ht="12.75">
      <c r="B1476" s="238">
        <v>1950</v>
      </c>
      <c r="C1476" s="38" t="s">
        <v>23</v>
      </c>
      <c r="D1476" s="13" t="s">
        <v>615</v>
      </c>
      <c r="E1476" s="38" t="s">
        <v>24</v>
      </c>
      <c r="F1476" s="28" t="s">
        <v>642</v>
      </c>
      <c r="G1476" s="28" t="s">
        <v>40</v>
      </c>
      <c r="H1476" s="5">
        <f t="shared" si="110"/>
        <v>-8350</v>
      </c>
      <c r="I1476" s="23">
        <f t="shared" si="109"/>
        <v>3.7864077669902914</v>
      </c>
      <c r="K1476" s="2">
        <v>515</v>
      </c>
    </row>
    <row r="1477" spans="2:11" ht="12.75">
      <c r="B1477" s="59">
        <v>1800</v>
      </c>
      <c r="C1477" s="1" t="s">
        <v>23</v>
      </c>
      <c r="D1477" s="13" t="s">
        <v>615</v>
      </c>
      <c r="E1477" s="1" t="s">
        <v>24</v>
      </c>
      <c r="F1477" s="28" t="s">
        <v>642</v>
      </c>
      <c r="G1477" s="28" t="s">
        <v>87</v>
      </c>
      <c r="H1477" s="5">
        <f t="shared" si="110"/>
        <v>-10150</v>
      </c>
      <c r="I1477" s="23">
        <f t="shared" si="109"/>
        <v>3.495145631067961</v>
      </c>
      <c r="K1477" s="2">
        <v>515</v>
      </c>
    </row>
    <row r="1478" spans="2:11" ht="12.75">
      <c r="B1478" s="59">
        <v>1900</v>
      </c>
      <c r="C1478" s="1" t="s">
        <v>23</v>
      </c>
      <c r="D1478" s="13" t="s">
        <v>615</v>
      </c>
      <c r="E1478" s="1" t="s">
        <v>24</v>
      </c>
      <c r="F1478" s="28" t="s">
        <v>642</v>
      </c>
      <c r="G1478" s="28" t="s">
        <v>98</v>
      </c>
      <c r="H1478" s="5">
        <f t="shared" si="110"/>
        <v>-12050</v>
      </c>
      <c r="I1478" s="23">
        <f t="shared" si="109"/>
        <v>3.6893203883495147</v>
      </c>
      <c r="K1478" s="2">
        <v>515</v>
      </c>
    </row>
    <row r="1479" spans="2:11" ht="12.75">
      <c r="B1479" s="59">
        <v>1850</v>
      </c>
      <c r="C1479" s="1" t="s">
        <v>23</v>
      </c>
      <c r="D1479" s="13" t="s">
        <v>615</v>
      </c>
      <c r="E1479" s="1" t="s">
        <v>24</v>
      </c>
      <c r="F1479" s="28" t="s">
        <v>642</v>
      </c>
      <c r="G1479" s="28" t="s">
        <v>100</v>
      </c>
      <c r="H1479" s="5">
        <f t="shared" si="110"/>
        <v>-13900</v>
      </c>
      <c r="I1479" s="23">
        <f t="shared" si="109"/>
        <v>3.592233009708738</v>
      </c>
      <c r="K1479" s="2">
        <v>515</v>
      </c>
    </row>
    <row r="1480" spans="2:11" ht="12.75">
      <c r="B1480" s="59">
        <v>1700</v>
      </c>
      <c r="C1480" s="1" t="s">
        <v>23</v>
      </c>
      <c r="D1480" s="13" t="s">
        <v>615</v>
      </c>
      <c r="E1480" s="1" t="s">
        <v>24</v>
      </c>
      <c r="F1480" s="28" t="s">
        <v>642</v>
      </c>
      <c r="G1480" s="28" t="s">
        <v>104</v>
      </c>
      <c r="H1480" s="5">
        <f t="shared" si="110"/>
        <v>-15600</v>
      </c>
      <c r="I1480" s="23">
        <f t="shared" si="109"/>
        <v>3.3009708737864076</v>
      </c>
      <c r="K1480" s="2">
        <v>515</v>
      </c>
    </row>
    <row r="1481" spans="2:11" ht="12.75">
      <c r="B1481" s="59">
        <v>500</v>
      </c>
      <c r="C1481" s="1" t="s">
        <v>23</v>
      </c>
      <c r="D1481" s="13" t="s">
        <v>615</v>
      </c>
      <c r="E1481" s="1" t="s">
        <v>24</v>
      </c>
      <c r="F1481" s="28" t="s">
        <v>642</v>
      </c>
      <c r="G1481" s="28" t="s">
        <v>106</v>
      </c>
      <c r="H1481" s="5">
        <f t="shared" si="110"/>
        <v>-16100</v>
      </c>
      <c r="I1481" s="23">
        <f t="shared" si="109"/>
        <v>0.970873786407767</v>
      </c>
      <c r="K1481" s="2">
        <v>515</v>
      </c>
    </row>
    <row r="1482" spans="2:11" ht="12.75">
      <c r="B1482" s="59">
        <v>600</v>
      </c>
      <c r="C1482" s="1" t="s">
        <v>23</v>
      </c>
      <c r="D1482" s="13" t="s">
        <v>615</v>
      </c>
      <c r="E1482" s="1" t="s">
        <v>24</v>
      </c>
      <c r="F1482" s="28" t="s">
        <v>642</v>
      </c>
      <c r="G1482" s="28" t="s">
        <v>109</v>
      </c>
      <c r="H1482" s="5">
        <f t="shared" si="110"/>
        <v>-16700</v>
      </c>
      <c r="I1482" s="23">
        <f t="shared" si="109"/>
        <v>1.1650485436893203</v>
      </c>
      <c r="K1482" s="2">
        <v>515</v>
      </c>
    </row>
    <row r="1483" spans="2:11" ht="12.75">
      <c r="B1483" s="59">
        <v>1850</v>
      </c>
      <c r="C1483" s="1" t="s">
        <v>23</v>
      </c>
      <c r="D1483" s="13" t="s">
        <v>615</v>
      </c>
      <c r="E1483" s="1" t="s">
        <v>24</v>
      </c>
      <c r="F1483" s="28" t="s">
        <v>642</v>
      </c>
      <c r="G1483" s="28" t="s">
        <v>112</v>
      </c>
      <c r="H1483" s="5">
        <f t="shared" si="110"/>
        <v>-18550</v>
      </c>
      <c r="I1483" s="23">
        <f t="shared" si="109"/>
        <v>3.592233009708738</v>
      </c>
      <c r="K1483" s="2">
        <v>515</v>
      </c>
    </row>
    <row r="1484" spans="2:11" ht="12.75">
      <c r="B1484" s="59">
        <v>1900</v>
      </c>
      <c r="C1484" s="1" t="s">
        <v>23</v>
      </c>
      <c r="D1484" s="13" t="s">
        <v>615</v>
      </c>
      <c r="E1484" s="1" t="s">
        <v>24</v>
      </c>
      <c r="F1484" s="28" t="s">
        <v>642</v>
      </c>
      <c r="G1484" s="28" t="s">
        <v>115</v>
      </c>
      <c r="H1484" s="5">
        <f t="shared" si="110"/>
        <v>-20450</v>
      </c>
      <c r="I1484" s="23">
        <f t="shared" si="109"/>
        <v>3.6893203883495147</v>
      </c>
      <c r="K1484" s="2">
        <v>515</v>
      </c>
    </row>
    <row r="1485" spans="2:11" ht="12.75">
      <c r="B1485" s="59">
        <v>1850</v>
      </c>
      <c r="C1485" s="1" t="s">
        <v>23</v>
      </c>
      <c r="D1485" s="13" t="s">
        <v>615</v>
      </c>
      <c r="E1485" s="1" t="s">
        <v>24</v>
      </c>
      <c r="F1485" s="28" t="s">
        <v>642</v>
      </c>
      <c r="G1485" s="28" t="s">
        <v>119</v>
      </c>
      <c r="H1485" s="5">
        <f t="shared" si="110"/>
        <v>-22300</v>
      </c>
      <c r="I1485" s="23">
        <f t="shared" si="109"/>
        <v>3.592233009708738</v>
      </c>
      <c r="K1485" s="2">
        <v>515</v>
      </c>
    </row>
    <row r="1486" spans="2:11" ht="12.75">
      <c r="B1486" s="59">
        <v>1900</v>
      </c>
      <c r="C1486" s="1" t="s">
        <v>23</v>
      </c>
      <c r="D1486" s="13" t="s">
        <v>615</v>
      </c>
      <c r="E1486" s="1" t="s">
        <v>24</v>
      </c>
      <c r="F1486" s="28" t="s">
        <v>642</v>
      </c>
      <c r="G1486" s="28" t="s">
        <v>160</v>
      </c>
      <c r="H1486" s="5">
        <f t="shared" si="110"/>
        <v>-24200</v>
      </c>
      <c r="I1486" s="23">
        <f t="shared" si="109"/>
        <v>3.6893203883495147</v>
      </c>
      <c r="K1486" s="2">
        <v>515</v>
      </c>
    </row>
    <row r="1487" spans="2:11" ht="12.75">
      <c r="B1487" s="169">
        <v>1800</v>
      </c>
      <c r="C1487" s="13" t="s">
        <v>23</v>
      </c>
      <c r="D1487" s="13" t="s">
        <v>615</v>
      </c>
      <c r="E1487" s="13" t="s">
        <v>24</v>
      </c>
      <c r="F1487" s="28" t="s">
        <v>642</v>
      </c>
      <c r="G1487" s="31" t="s">
        <v>162</v>
      </c>
      <c r="H1487" s="5">
        <f t="shared" si="110"/>
        <v>-26000</v>
      </c>
      <c r="I1487" s="23">
        <f t="shared" si="109"/>
        <v>3.495145631067961</v>
      </c>
      <c r="K1487" s="2">
        <v>515</v>
      </c>
    </row>
    <row r="1488" spans="2:11" ht="12.75">
      <c r="B1488" s="59">
        <v>1550</v>
      </c>
      <c r="C1488" s="1" t="s">
        <v>23</v>
      </c>
      <c r="D1488" s="13" t="s">
        <v>615</v>
      </c>
      <c r="E1488" s="1" t="s">
        <v>24</v>
      </c>
      <c r="F1488" s="28" t="s">
        <v>642</v>
      </c>
      <c r="G1488" s="28" t="s">
        <v>213</v>
      </c>
      <c r="H1488" s="5">
        <f t="shared" si="110"/>
        <v>-27550</v>
      </c>
      <c r="I1488" s="23">
        <f t="shared" si="109"/>
        <v>3.0097087378640777</v>
      </c>
      <c r="K1488" s="2">
        <v>515</v>
      </c>
    </row>
    <row r="1489" spans="2:11" ht="12.75">
      <c r="B1489" s="169">
        <v>600</v>
      </c>
      <c r="C1489" s="13" t="s">
        <v>23</v>
      </c>
      <c r="D1489" s="13" t="s">
        <v>615</v>
      </c>
      <c r="E1489" s="13" t="s">
        <v>24</v>
      </c>
      <c r="F1489" s="28" t="s">
        <v>642</v>
      </c>
      <c r="G1489" s="31" t="s">
        <v>219</v>
      </c>
      <c r="H1489" s="5">
        <f t="shared" si="110"/>
        <v>-28150</v>
      </c>
      <c r="I1489" s="23">
        <f t="shared" si="109"/>
        <v>1.1650485436893203</v>
      </c>
      <c r="K1489" s="2">
        <v>515</v>
      </c>
    </row>
    <row r="1490" spans="2:11" ht="12.75">
      <c r="B1490" s="169">
        <v>1750</v>
      </c>
      <c r="C1490" s="13" t="s">
        <v>23</v>
      </c>
      <c r="D1490" s="13" t="s">
        <v>615</v>
      </c>
      <c r="E1490" s="13" t="s">
        <v>24</v>
      </c>
      <c r="F1490" s="28" t="s">
        <v>642</v>
      </c>
      <c r="G1490" s="31" t="s">
        <v>215</v>
      </c>
      <c r="H1490" s="5">
        <f t="shared" si="110"/>
        <v>-29900</v>
      </c>
      <c r="I1490" s="23">
        <f t="shared" si="109"/>
        <v>3.3980582524271843</v>
      </c>
      <c r="K1490" s="2">
        <v>515</v>
      </c>
    </row>
    <row r="1491" spans="2:11" ht="12.75">
      <c r="B1491" s="169">
        <v>1800</v>
      </c>
      <c r="C1491" s="13" t="s">
        <v>23</v>
      </c>
      <c r="D1491" s="13" t="s">
        <v>615</v>
      </c>
      <c r="E1491" s="13" t="s">
        <v>24</v>
      </c>
      <c r="F1491" s="28" t="s">
        <v>642</v>
      </c>
      <c r="G1491" s="31" t="s">
        <v>265</v>
      </c>
      <c r="H1491" s="5">
        <f t="shared" si="110"/>
        <v>-31700</v>
      </c>
      <c r="I1491" s="23">
        <f t="shared" si="109"/>
        <v>3.495145631067961</v>
      </c>
      <c r="K1491" s="2">
        <v>515</v>
      </c>
    </row>
    <row r="1492" spans="2:11" ht="12.75">
      <c r="B1492" s="59">
        <v>1550</v>
      </c>
      <c r="C1492" s="1" t="s">
        <v>23</v>
      </c>
      <c r="D1492" s="13" t="s">
        <v>615</v>
      </c>
      <c r="E1492" s="1" t="s">
        <v>24</v>
      </c>
      <c r="F1492" s="28" t="s">
        <v>642</v>
      </c>
      <c r="G1492" s="28" t="s">
        <v>220</v>
      </c>
      <c r="H1492" s="5">
        <f t="shared" si="110"/>
        <v>-33250</v>
      </c>
      <c r="I1492" s="23">
        <f t="shared" si="109"/>
        <v>3.0097087378640777</v>
      </c>
      <c r="K1492" s="2">
        <v>515</v>
      </c>
    </row>
    <row r="1493" spans="2:11" ht="12.75">
      <c r="B1493" s="59">
        <v>1900</v>
      </c>
      <c r="C1493" s="1" t="s">
        <v>23</v>
      </c>
      <c r="D1493" s="13" t="s">
        <v>615</v>
      </c>
      <c r="E1493" s="1" t="s">
        <v>24</v>
      </c>
      <c r="F1493" s="28" t="s">
        <v>642</v>
      </c>
      <c r="G1493" s="28" t="s">
        <v>269</v>
      </c>
      <c r="H1493" s="5">
        <f t="shared" si="110"/>
        <v>-35150</v>
      </c>
      <c r="I1493" s="23">
        <f t="shared" si="109"/>
        <v>3.6893203883495147</v>
      </c>
      <c r="K1493" s="2">
        <v>515</v>
      </c>
    </row>
    <row r="1494" spans="2:11" ht="12.75">
      <c r="B1494" s="59">
        <v>1850</v>
      </c>
      <c r="C1494" s="1" t="s">
        <v>23</v>
      </c>
      <c r="D1494" s="13" t="s">
        <v>615</v>
      </c>
      <c r="E1494" s="1" t="s">
        <v>24</v>
      </c>
      <c r="F1494" s="28" t="s">
        <v>642</v>
      </c>
      <c r="G1494" s="28" t="s">
        <v>271</v>
      </c>
      <c r="H1494" s="5">
        <f t="shared" si="110"/>
        <v>-37000</v>
      </c>
      <c r="I1494" s="23">
        <f t="shared" si="109"/>
        <v>3.592233009708738</v>
      </c>
      <c r="K1494" s="2">
        <v>515</v>
      </c>
    </row>
    <row r="1495" spans="2:11" ht="12.75">
      <c r="B1495" s="59">
        <v>1000</v>
      </c>
      <c r="C1495" s="1" t="s">
        <v>23</v>
      </c>
      <c r="D1495" s="13" t="s">
        <v>615</v>
      </c>
      <c r="E1495" s="1" t="s">
        <v>24</v>
      </c>
      <c r="F1495" s="28" t="s">
        <v>642</v>
      </c>
      <c r="G1495" s="28" t="s">
        <v>273</v>
      </c>
      <c r="H1495" s="5">
        <f t="shared" si="110"/>
        <v>-38000</v>
      </c>
      <c r="I1495" s="23">
        <f t="shared" si="109"/>
        <v>1.941747572815534</v>
      </c>
      <c r="K1495" s="2">
        <v>515</v>
      </c>
    </row>
    <row r="1496" spans="2:11" ht="12.75">
      <c r="B1496" s="59">
        <v>800</v>
      </c>
      <c r="C1496" s="1" t="s">
        <v>23</v>
      </c>
      <c r="D1496" s="13" t="s">
        <v>615</v>
      </c>
      <c r="E1496" s="1" t="s">
        <v>24</v>
      </c>
      <c r="F1496" s="28" t="s">
        <v>642</v>
      </c>
      <c r="G1496" s="28" t="s">
        <v>318</v>
      </c>
      <c r="H1496" s="5">
        <f t="shared" si="110"/>
        <v>-38800</v>
      </c>
      <c r="I1496" s="23">
        <f t="shared" si="109"/>
        <v>1.5533980582524272</v>
      </c>
      <c r="K1496" s="2">
        <v>515</v>
      </c>
    </row>
    <row r="1497" spans="2:11" ht="12.75">
      <c r="B1497" s="59">
        <v>1900</v>
      </c>
      <c r="C1497" s="1" t="s">
        <v>23</v>
      </c>
      <c r="D1497" s="13" t="s">
        <v>615</v>
      </c>
      <c r="E1497" s="1" t="s">
        <v>24</v>
      </c>
      <c r="F1497" s="28" t="s">
        <v>642</v>
      </c>
      <c r="G1497" s="28" t="s">
        <v>321</v>
      </c>
      <c r="H1497" s="5">
        <f t="shared" si="110"/>
        <v>-40700</v>
      </c>
      <c r="I1497" s="23">
        <f t="shared" si="109"/>
        <v>3.6893203883495147</v>
      </c>
      <c r="K1497" s="2">
        <v>515</v>
      </c>
    </row>
    <row r="1498" spans="2:11" ht="12.75">
      <c r="B1498" s="59">
        <v>1850</v>
      </c>
      <c r="C1498" s="1" t="s">
        <v>23</v>
      </c>
      <c r="D1498" s="13" t="s">
        <v>615</v>
      </c>
      <c r="E1498" s="1" t="s">
        <v>24</v>
      </c>
      <c r="F1498" s="28" t="s">
        <v>642</v>
      </c>
      <c r="G1498" s="28" t="s">
        <v>324</v>
      </c>
      <c r="H1498" s="5">
        <f t="shared" si="110"/>
        <v>-42550</v>
      </c>
      <c r="I1498" s="23">
        <f t="shared" si="109"/>
        <v>3.592233009708738</v>
      </c>
      <c r="K1498" s="2">
        <v>515</v>
      </c>
    </row>
    <row r="1499" spans="2:11" ht="12.75">
      <c r="B1499" s="59">
        <v>1900</v>
      </c>
      <c r="C1499" s="1" t="s">
        <v>23</v>
      </c>
      <c r="D1499" s="13" t="s">
        <v>615</v>
      </c>
      <c r="E1499" s="1" t="s">
        <v>24</v>
      </c>
      <c r="F1499" s="28" t="s">
        <v>642</v>
      </c>
      <c r="G1499" s="28" t="s">
        <v>293</v>
      </c>
      <c r="H1499" s="5">
        <f t="shared" si="110"/>
        <v>-44450</v>
      </c>
      <c r="I1499" s="23">
        <f t="shared" si="109"/>
        <v>3.6893203883495147</v>
      </c>
      <c r="K1499" s="2">
        <v>515</v>
      </c>
    </row>
    <row r="1500" spans="2:11" ht="12.75">
      <c r="B1500" s="169">
        <v>500</v>
      </c>
      <c r="C1500" s="1" t="s">
        <v>23</v>
      </c>
      <c r="D1500" s="13" t="s">
        <v>615</v>
      </c>
      <c r="E1500" s="1" t="s">
        <v>24</v>
      </c>
      <c r="F1500" s="28" t="s">
        <v>643</v>
      </c>
      <c r="G1500" s="32" t="s">
        <v>94</v>
      </c>
      <c r="H1500" s="5">
        <f t="shared" si="110"/>
        <v>-44950</v>
      </c>
      <c r="I1500" s="23">
        <f t="shared" si="109"/>
        <v>0.970873786407767</v>
      </c>
      <c r="K1500" s="2">
        <v>515</v>
      </c>
    </row>
    <row r="1501" spans="2:11" ht="12.75">
      <c r="B1501" s="169">
        <v>650</v>
      </c>
      <c r="C1501" s="34" t="s">
        <v>23</v>
      </c>
      <c r="D1501" s="13" t="s">
        <v>615</v>
      </c>
      <c r="E1501" s="34" t="s">
        <v>24</v>
      </c>
      <c r="F1501" s="28" t="s">
        <v>643</v>
      </c>
      <c r="G1501" s="32" t="s">
        <v>17</v>
      </c>
      <c r="H1501" s="5">
        <f t="shared" si="110"/>
        <v>-45600</v>
      </c>
      <c r="I1501" s="23">
        <f t="shared" si="109"/>
        <v>1.2621359223300972</v>
      </c>
      <c r="K1501" s="2">
        <v>515</v>
      </c>
    </row>
    <row r="1502" spans="2:11" ht="12.75">
      <c r="B1502" s="169">
        <v>775</v>
      </c>
      <c r="C1502" s="34" t="s">
        <v>23</v>
      </c>
      <c r="D1502" s="13" t="s">
        <v>615</v>
      </c>
      <c r="E1502" s="35" t="s">
        <v>24</v>
      </c>
      <c r="F1502" s="28" t="s">
        <v>643</v>
      </c>
      <c r="G1502" s="36" t="s">
        <v>14</v>
      </c>
      <c r="H1502" s="5">
        <f aca="true" t="shared" si="111" ref="H1502:H1521">H1501-B1502</f>
        <v>-46375</v>
      </c>
      <c r="I1502" s="23">
        <f t="shared" si="109"/>
        <v>1.5048543689320388</v>
      </c>
      <c r="K1502" s="2">
        <v>515</v>
      </c>
    </row>
    <row r="1503" spans="2:11" ht="12.75">
      <c r="B1503" s="59">
        <v>1130</v>
      </c>
      <c r="C1503" s="1" t="s">
        <v>23</v>
      </c>
      <c r="D1503" s="13" t="s">
        <v>615</v>
      </c>
      <c r="E1503" s="1" t="s">
        <v>24</v>
      </c>
      <c r="F1503" s="28" t="s">
        <v>643</v>
      </c>
      <c r="G1503" s="28" t="s">
        <v>19</v>
      </c>
      <c r="H1503" s="5">
        <f t="shared" si="111"/>
        <v>-47505</v>
      </c>
      <c r="I1503" s="23">
        <f t="shared" si="109"/>
        <v>2.1941747572815533</v>
      </c>
      <c r="K1503" s="2">
        <v>515</v>
      </c>
    </row>
    <row r="1504" spans="2:11" ht="12.75">
      <c r="B1504" s="238">
        <v>600</v>
      </c>
      <c r="C1504" s="38" t="s">
        <v>23</v>
      </c>
      <c r="D1504" s="13" t="s">
        <v>615</v>
      </c>
      <c r="E1504" s="38" t="s">
        <v>24</v>
      </c>
      <c r="F1504" s="28" t="s">
        <v>643</v>
      </c>
      <c r="G1504" s="28" t="s">
        <v>40</v>
      </c>
      <c r="H1504" s="5">
        <f t="shared" si="111"/>
        <v>-48105</v>
      </c>
      <c r="I1504" s="23">
        <f t="shared" si="109"/>
        <v>1.1650485436893203</v>
      </c>
      <c r="K1504" s="2">
        <v>515</v>
      </c>
    </row>
    <row r="1505" spans="2:11" ht="12.75">
      <c r="B1505" s="59">
        <v>900</v>
      </c>
      <c r="C1505" s="1" t="s">
        <v>23</v>
      </c>
      <c r="D1505" s="13" t="s">
        <v>615</v>
      </c>
      <c r="E1505" s="1" t="s">
        <v>24</v>
      </c>
      <c r="F1505" s="28" t="s">
        <v>643</v>
      </c>
      <c r="G1505" s="28" t="s">
        <v>98</v>
      </c>
      <c r="H1505" s="5">
        <f t="shared" si="111"/>
        <v>-49005</v>
      </c>
      <c r="I1505" s="23">
        <f t="shared" si="109"/>
        <v>1.7475728155339805</v>
      </c>
      <c r="K1505" s="2">
        <v>515</v>
      </c>
    </row>
    <row r="1506" spans="2:11" ht="12.75">
      <c r="B1506" s="59">
        <v>975</v>
      </c>
      <c r="C1506" s="1" t="s">
        <v>23</v>
      </c>
      <c r="D1506" s="13" t="s">
        <v>615</v>
      </c>
      <c r="E1506" s="1" t="s">
        <v>24</v>
      </c>
      <c r="F1506" s="28" t="s">
        <v>643</v>
      </c>
      <c r="G1506" s="28" t="s">
        <v>100</v>
      </c>
      <c r="H1506" s="5">
        <f t="shared" si="111"/>
        <v>-49980</v>
      </c>
      <c r="I1506" s="23">
        <f t="shared" si="109"/>
        <v>1.8932038834951457</v>
      </c>
      <c r="K1506" s="2">
        <v>515</v>
      </c>
    </row>
    <row r="1507" spans="2:11" ht="12.75">
      <c r="B1507" s="59">
        <v>1500</v>
      </c>
      <c r="C1507" s="1" t="s">
        <v>644</v>
      </c>
      <c r="D1507" s="13" t="s">
        <v>615</v>
      </c>
      <c r="E1507" s="1" t="s">
        <v>24</v>
      </c>
      <c r="F1507" s="28" t="s">
        <v>643</v>
      </c>
      <c r="G1507" s="28" t="s">
        <v>100</v>
      </c>
      <c r="H1507" s="5">
        <f t="shared" si="111"/>
        <v>-51480</v>
      </c>
      <c r="I1507" s="23">
        <f t="shared" si="109"/>
        <v>2.912621359223301</v>
      </c>
      <c r="K1507" s="2">
        <v>515</v>
      </c>
    </row>
    <row r="1508" spans="2:11" ht="12.75">
      <c r="B1508" s="59">
        <v>600</v>
      </c>
      <c r="C1508" s="1" t="s">
        <v>23</v>
      </c>
      <c r="D1508" s="13" t="s">
        <v>615</v>
      </c>
      <c r="E1508" s="1" t="s">
        <v>24</v>
      </c>
      <c r="F1508" s="28" t="s">
        <v>643</v>
      </c>
      <c r="G1508" s="28" t="s">
        <v>104</v>
      </c>
      <c r="H1508" s="5">
        <f t="shared" si="111"/>
        <v>-52080</v>
      </c>
      <c r="I1508" s="23">
        <f t="shared" si="109"/>
        <v>1.1650485436893203</v>
      </c>
      <c r="K1508" s="2">
        <v>515</v>
      </c>
    </row>
    <row r="1509" spans="2:11" ht="12.75">
      <c r="B1509" s="59">
        <v>750</v>
      </c>
      <c r="C1509" s="1" t="s">
        <v>23</v>
      </c>
      <c r="D1509" s="13" t="s">
        <v>615</v>
      </c>
      <c r="E1509" s="1" t="s">
        <v>24</v>
      </c>
      <c r="F1509" s="28" t="s">
        <v>643</v>
      </c>
      <c r="G1509" s="28" t="s">
        <v>106</v>
      </c>
      <c r="H1509" s="5">
        <f t="shared" si="111"/>
        <v>-52830</v>
      </c>
      <c r="I1509" s="23">
        <f t="shared" si="109"/>
        <v>1.4563106796116505</v>
      </c>
      <c r="K1509" s="2">
        <v>515</v>
      </c>
    </row>
    <row r="1510" spans="2:11" ht="12.75">
      <c r="B1510" s="169">
        <v>750</v>
      </c>
      <c r="C1510" s="13" t="s">
        <v>23</v>
      </c>
      <c r="D1510" s="13" t="s">
        <v>615</v>
      </c>
      <c r="E1510" s="1" t="s">
        <v>24</v>
      </c>
      <c r="F1510" s="28" t="s">
        <v>643</v>
      </c>
      <c r="G1510" s="28" t="s">
        <v>112</v>
      </c>
      <c r="H1510" s="5">
        <f t="shared" si="111"/>
        <v>-53580</v>
      </c>
      <c r="I1510" s="23">
        <f t="shared" si="109"/>
        <v>1.4563106796116505</v>
      </c>
      <c r="K1510" s="2">
        <v>515</v>
      </c>
    </row>
    <row r="1511" spans="2:11" ht="12.75">
      <c r="B1511" s="59">
        <v>600</v>
      </c>
      <c r="C1511" s="1" t="s">
        <v>23</v>
      </c>
      <c r="D1511" s="13" t="s">
        <v>615</v>
      </c>
      <c r="E1511" s="1" t="s">
        <v>24</v>
      </c>
      <c r="F1511" s="28" t="s">
        <v>643</v>
      </c>
      <c r="G1511" s="28" t="s">
        <v>115</v>
      </c>
      <c r="H1511" s="5">
        <f t="shared" si="111"/>
        <v>-54180</v>
      </c>
      <c r="I1511" s="23">
        <f t="shared" si="109"/>
        <v>1.1650485436893203</v>
      </c>
      <c r="K1511" s="2">
        <v>515</v>
      </c>
    </row>
    <row r="1512" spans="2:11" ht="12.75">
      <c r="B1512" s="59">
        <v>500</v>
      </c>
      <c r="C1512" s="1" t="s">
        <v>23</v>
      </c>
      <c r="D1512" s="13" t="s">
        <v>615</v>
      </c>
      <c r="E1512" s="1" t="s">
        <v>24</v>
      </c>
      <c r="F1512" s="28" t="s">
        <v>643</v>
      </c>
      <c r="G1512" s="28" t="s">
        <v>119</v>
      </c>
      <c r="H1512" s="5">
        <f t="shared" si="111"/>
        <v>-54680</v>
      </c>
      <c r="I1512" s="23">
        <f t="shared" si="109"/>
        <v>0.970873786407767</v>
      </c>
      <c r="K1512" s="2">
        <v>515</v>
      </c>
    </row>
    <row r="1513" spans="2:11" ht="12.75">
      <c r="B1513" s="59">
        <v>900</v>
      </c>
      <c r="C1513" s="1" t="s">
        <v>23</v>
      </c>
      <c r="D1513" s="13" t="s">
        <v>615</v>
      </c>
      <c r="E1513" s="1" t="s">
        <v>24</v>
      </c>
      <c r="F1513" s="28" t="s">
        <v>643</v>
      </c>
      <c r="G1513" s="28" t="s">
        <v>160</v>
      </c>
      <c r="H1513" s="5">
        <f t="shared" si="111"/>
        <v>-55580</v>
      </c>
      <c r="I1513" s="23">
        <f t="shared" si="109"/>
        <v>1.7475728155339805</v>
      </c>
      <c r="K1513" s="2">
        <v>515</v>
      </c>
    </row>
    <row r="1514" spans="2:11" ht="12.75">
      <c r="B1514" s="59">
        <v>975</v>
      </c>
      <c r="C1514" s="1" t="s">
        <v>23</v>
      </c>
      <c r="D1514" s="13" t="s">
        <v>615</v>
      </c>
      <c r="E1514" s="1" t="s">
        <v>24</v>
      </c>
      <c r="F1514" s="28" t="s">
        <v>643</v>
      </c>
      <c r="G1514" s="28" t="s">
        <v>162</v>
      </c>
      <c r="H1514" s="5">
        <f t="shared" si="111"/>
        <v>-56555</v>
      </c>
      <c r="I1514" s="23">
        <f t="shared" si="109"/>
        <v>1.8932038834951457</v>
      </c>
      <c r="K1514" s="2">
        <v>515</v>
      </c>
    </row>
    <row r="1515" spans="2:11" ht="12.75">
      <c r="B1515" s="59">
        <v>400</v>
      </c>
      <c r="C1515" s="1" t="s">
        <v>23</v>
      </c>
      <c r="D1515" s="13" t="s">
        <v>615</v>
      </c>
      <c r="E1515" s="1" t="s">
        <v>24</v>
      </c>
      <c r="F1515" s="28" t="s">
        <v>643</v>
      </c>
      <c r="G1515" s="28" t="s">
        <v>265</v>
      </c>
      <c r="H1515" s="5">
        <f t="shared" si="111"/>
        <v>-56955</v>
      </c>
      <c r="I1515" s="23">
        <f t="shared" si="109"/>
        <v>0.7766990291262136</v>
      </c>
      <c r="K1515" s="2">
        <v>515</v>
      </c>
    </row>
    <row r="1516" spans="2:11" ht="12.75">
      <c r="B1516" s="59">
        <v>400</v>
      </c>
      <c r="C1516" s="1" t="s">
        <v>23</v>
      </c>
      <c r="D1516" s="13" t="s">
        <v>615</v>
      </c>
      <c r="E1516" s="1" t="s">
        <v>24</v>
      </c>
      <c r="F1516" s="28" t="s">
        <v>643</v>
      </c>
      <c r="G1516" s="28" t="s">
        <v>273</v>
      </c>
      <c r="H1516" s="5">
        <f t="shared" si="111"/>
        <v>-57355</v>
      </c>
      <c r="I1516" s="23">
        <f aca="true" t="shared" si="112" ref="I1516:I1558">+B1516/K1516</f>
        <v>0.7766990291262136</v>
      </c>
      <c r="K1516" s="2">
        <v>515</v>
      </c>
    </row>
    <row r="1517" spans="2:11" ht="12.75">
      <c r="B1517" s="59">
        <v>1000</v>
      </c>
      <c r="C1517" s="1" t="s">
        <v>23</v>
      </c>
      <c r="D1517" s="13" t="s">
        <v>615</v>
      </c>
      <c r="E1517" s="1" t="s">
        <v>24</v>
      </c>
      <c r="F1517" s="28" t="s">
        <v>643</v>
      </c>
      <c r="G1517" s="28" t="s">
        <v>318</v>
      </c>
      <c r="H1517" s="5">
        <f t="shared" si="111"/>
        <v>-58355</v>
      </c>
      <c r="I1517" s="23">
        <f t="shared" si="112"/>
        <v>1.941747572815534</v>
      </c>
      <c r="K1517" s="2">
        <v>515</v>
      </c>
    </row>
    <row r="1518" spans="2:11" ht="12.75">
      <c r="B1518" s="59">
        <v>850</v>
      </c>
      <c r="C1518" s="1" t="s">
        <v>23</v>
      </c>
      <c r="D1518" s="13" t="s">
        <v>615</v>
      </c>
      <c r="E1518" s="1" t="s">
        <v>24</v>
      </c>
      <c r="F1518" s="28" t="s">
        <v>643</v>
      </c>
      <c r="G1518" s="28" t="s">
        <v>321</v>
      </c>
      <c r="H1518" s="5">
        <f t="shared" si="111"/>
        <v>-59205</v>
      </c>
      <c r="I1518" s="23">
        <f t="shared" si="112"/>
        <v>1.6504854368932038</v>
      </c>
      <c r="K1518" s="2">
        <v>515</v>
      </c>
    </row>
    <row r="1519" spans="2:11" ht="12.75">
      <c r="B1519" s="59">
        <v>2000</v>
      </c>
      <c r="C1519" s="1" t="s">
        <v>23</v>
      </c>
      <c r="D1519" s="13" t="s">
        <v>615</v>
      </c>
      <c r="E1519" s="1" t="s">
        <v>24</v>
      </c>
      <c r="F1519" s="28" t="s">
        <v>643</v>
      </c>
      <c r="G1519" s="28" t="s">
        <v>324</v>
      </c>
      <c r="H1519" s="5">
        <f t="shared" si="111"/>
        <v>-61205</v>
      </c>
      <c r="I1519" s="23">
        <f t="shared" si="112"/>
        <v>3.883495145631068</v>
      </c>
      <c r="K1519" s="2">
        <v>515</v>
      </c>
    </row>
    <row r="1520" spans="2:11" ht="12.75">
      <c r="B1520" s="59">
        <v>1100</v>
      </c>
      <c r="C1520" s="1" t="s">
        <v>23</v>
      </c>
      <c r="D1520" s="13" t="s">
        <v>615</v>
      </c>
      <c r="E1520" s="1" t="s">
        <v>24</v>
      </c>
      <c r="F1520" s="28" t="s">
        <v>643</v>
      </c>
      <c r="G1520" s="28" t="s">
        <v>293</v>
      </c>
      <c r="H1520" s="5">
        <f t="shared" si="111"/>
        <v>-62305</v>
      </c>
      <c r="I1520" s="23">
        <f t="shared" si="112"/>
        <v>2.1359223300970873</v>
      </c>
      <c r="K1520" s="2">
        <v>515</v>
      </c>
    </row>
    <row r="1521" spans="2:11" ht="12.75">
      <c r="B1521" s="169">
        <v>5000</v>
      </c>
      <c r="C1521" s="13" t="s">
        <v>645</v>
      </c>
      <c r="D1521" s="13" t="s">
        <v>615</v>
      </c>
      <c r="E1521" s="13" t="s">
        <v>24</v>
      </c>
      <c r="F1521" s="31" t="s">
        <v>646</v>
      </c>
      <c r="G1521" s="31" t="s">
        <v>100</v>
      </c>
      <c r="H1521" s="5">
        <f t="shared" si="111"/>
        <v>-67305</v>
      </c>
      <c r="I1521" s="23">
        <f t="shared" si="112"/>
        <v>9.70873786407767</v>
      </c>
      <c r="K1521" s="2">
        <v>515</v>
      </c>
    </row>
    <row r="1522" spans="1:11" s="47" customFormat="1" ht="12.75">
      <c r="A1522" s="12"/>
      <c r="B1522" s="84">
        <f>SUM(B1472:B1521)</f>
        <v>67305</v>
      </c>
      <c r="C1522" s="12"/>
      <c r="D1522" s="12"/>
      <c r="E1522" s="12" t="s">
        <v>24</v>
      </c>
      <c r="F1522" s="19"/>
      <c r="G1522" s="19"/>
      <c r="H1522" s="44">
        <v>0</v>
      </c>
      <c r="I1522" s="45">
        <f t="shared" si="112"/>
        <v>130.6893203883495</v>
      </c>
      <c r="K1522" s="2">
        <v>515</v>
      </c>
    </row>
    <row r="1523" spans="2:11" ht="12.75">
      <c r="B1523" s="59"/>
      <c r="H1523" s="5">
        <f>H1522-B1523</f>
        <v>0</v>
      </c>
      <c r="I1523" s="23">
        <f t="shared" si="112"/>
        <v>0</v>
      </c>
      <c r="K1523" s="2">
        <v>515</v>
      </c>
    </row>
    <row r="1524" spans="2:11" ht="12.75">
      <c r="B1524" s="59"/>
      <c r="H1524" s="5">
        <f>H1523-B1524</f>
        <v>0</v>
      </c>
      <c r="I1524" s="23">
        <f t="shared" si="112"/>
        <v>0</v>
      </c>
      <c r="K1524" s="2">
        <v>515</v>
      </c>
    </row>
    <row r="1525" spans="2:11" ht="12.75">
      <c r="B1525" s="59"/>
      <c r="H1525" s="5">
        <f>H1524-B1525</f>
        <v>0</v>
      </c>
      <c r="I1525" s="23">
        <f t="shared" si="112"/>
        <v>0</v>
      </c>
      <c r="K1525" s="2">
        <v>515</v>
      </c>
    </row>
    <row r="1526" spans="1:11" s="47" customFormat="1" ht="12.75">
      <c r="A1526" s="12"/>
      <c r="B1526" s="84">
        <f>+B1531+B1537+B1543+B1551+B1555+B1558+B1562+B1565+B1568+B1572</f>
        <v>250000</v>
      </c>
      <c r="C1526" s="60" t="s">
        <v>647</v>
      </c>
      <c r="D1526" s="60"/>
      <c r="E1526" s="12"/>
      <c r="F1526" s="19"/>
      <c r="G1526" s="19"/>
      <c r="H1526" s="44">
        <f>H1525-B1526</f>
        <v>-250000</v>
      </c>
      <c r="I1526" s="45">
        <f t="shared" si="112"/>
        <v>485.43689320388347</v>
      </c>
      <c r="K1526" s="2">
        <v>515</v>
      </c>
    </row>
    <row r="1527" spans="1:11" s="16" customFormat="1" ht="12.75">
      <c r="A1527" s="13"/>
      <c r="B1527" s="59"/>
      <c r="C1527" s="1"/>
      <c r="D1527" s="1"/>
      <c r="E1527" s="1"/>
      <c r="F1527" s="28"/>
      <c r="G1527" s="28"/>
      <c r="H1527" s="5">
        <v>0</v>
      </c>
      <c r="I1527" s="39">
        <f t="shared" si="112"/>
        <v>0</v>
      </c>
      <c r="K1527" s="2">
        <v>515</v>
      </c>
    </row>
    <row r="1528" spans="2:11" ht="12.75">
      <c r="B1528" s="59"/>
      <c r="H1528" s="5">
        <f>H1527-B1528</f>
        <v>0</v>
      </c>
      <c r="I1528" s="23">
        <f t="shared" si="112"/>
        <v>0</v>
      </c>
      <c r="K1528" s="2">
        <v>515</v>
      </c>
    </row>
    <row r="1529" spans="2:11" ht="12.75">
      <c r="B1529" s="59">
        <v>5000</v>
      </c>
      <c r="C1529" s="1" t="s">
        <v>648</v>
      </c>
      <c r="D1529" s="1" t="s">
        <v>615</v>
      </c>
      <c r="E1529" s="1" t="s">
        <v>649</v>
      </c>
      <c r="F1529" s="28" t="s">
        <v>642</v>
      </c>
      <c r="G1529" s="28" t="s">
        <v>17</v>
      </c>
      <c r="H1529" s="5">
        <f>H1528-B1529</f>
        <v>-5000</v>
      </c>
      <c r="I1529" s="23">
        <f t="shared" si="112"/>
        <v>9.70873786407767</v>
      </c>
      <c r="K1529" s="2">
        <v>515</v>
      </c>
    </row>
    <row r="1530" spans="2:11" ht="12.75">
      <c r="B1530" s="169">
        <v>10000</v>
      </c>
      <c r="C1530" s="16" t="s">
        <v>650</v>
      </c>
      <c r="D1530" s="13" t="s">
        <v>615</v>
      </c>
      <c r="E1530" s="13" t="s">
        <v>651</v>
      </c>
      <c r="F1530" s="31" t="s">
        <v>642</v>
      </c>
      <c r="G1530" s="31" t="s">
        <v>14</v>
      </c>
      <c r="H1530" s="5">
        <f>H1529-B1530</f>
        <v>-15000</v>
      </c>
      <c r="I1530" s="23">
        <f t="shared" si="112"/>
        <v>19.41747572815534</v>
      </c>
      <c r="K1530" s="2">
        <v>515</v>
      </c>
    </row>
    <row r="1531" spans="1:12" s="47" customFormat="1" ht="12.75">
      <c r="A1531" s="12"/>
      <c r="B1531" s="84">
        <f>SUM(B1529:B1530)</f>
        <v>15000</v>
      </c>
      <c r="C1531" s="80" t="s">
        <v>647</v>
      </c>
      <c r="D1531" s="12"/>
      <c r="E1531" s="12" t="s">
        <v>651</v>
      </c>
      <c r="F1531" s="19"/>
      <c r="G1531" s="19"/>
      <c r="H1531" s="44">
        <v>0</v>
      </c>
      <c r="I1531" s="45">
        <f t="shared" si="112"/>
        <v>29.12621359223301</v>
      </c>
      <c r="J1531" s="42"/>
      <c r="K1531" s="2">
        <v>515</v>
      </c>
      <c r="L1531" s="46">
        <v>500</v>
      </c>
    </row>
    <row r="1532" spans="2:11" ht="12.75">
      <c r="B1532" s="59"/>
      <c r="H1532" s="5">
        <v>0</v>
      </c>
      <c r="I1532" s="23">
        <f t="shared" si="112"/>
        <v>0</v>
      </c>
      <c r="K1532" s="2">
        <v>515</v>
      </c>
    </row>
    <row r="1533" spans="2:11" ht="12.75">
      <c r="B1533" s="59">
        <v>5000</v>
      </c>
      <c r="C1533" s="1" t="s">
        <v>648</v>
      </c>
      <c r="D1533" s="1" t="s">
        <v>615</v>
      </c>
      <c r="E1533" s="1" t="s">
        <v>652</v>
      </c>
      <c r="F1533" s="28" t="s">
        <v>642</v>
      </c>
      <c r="G1533" s="28" t="s">
        <v>100</v>
      </c>
      <c r="H1533" s="5">
        <f>H1532-B1533</f>
        <v>-5000</v>
      </c>
      <c r="I1533" s="23">
        <f t="shared" si="112"/>
        <v>9.70873786407767</v>
      </c>
      <c r="K1533" s="2">
        <v>515</v>
      </c>
    </row>
    <row r="1534" spans="2:11" ht="12.75">
      <c r="B1534" s="59">
        <v>5000</v>
      </c>
      <c r="C1534" s="1" t="s">
        <v>653</v>
      </c>
      <c r="D1534" s="1" t="s">
        <v>615</v>
      </c>
      <c r="E1534" s="1" t="s">
        <v>654</v>
      </c>
      <c r="F1534" s="28" t="s">
        <v>642</v>
      </c>
      <c r="G1534" s="28" t="s">
        <v>100</v>
      </c>
      <c r="H1534" s="5">
        <f>H1533-B1534</f>
        <v>-10000</v>
      </c>
      <c r="I1534" s="23">
        <f t="shared" si="112"/>
        <v>9.70873786407767</v>
      </c>
      <c r="K1534" s="2">
        <v>515</v>
      </c>
    </row>
    <row r="1535" spans="2:11" ht="12.75">
      <c r="B1535" s="59">
        <v>5000</v>
      </c>
      <c r="C1535" s="1" t="s">
        <v>655</v>
      </c>
      <c r="D1535" s="1" t="s">
        <v>615</v>
      </c>
      <c r="E1535" s="1" t="s">
        <v>654</v>
      </c>
      <c r="F1535" s="28" t="s">
        <v>642</v>
      </c>
      <c r="G1535" s="28" t="s">
        <v>112</v>
      </c>
      <c r="H1535" s="5">
        <f>H1534-B1535</f>
        <v>-15000</v>
      </c>
      <c r="I1535" s="23">
        <f t="shared" si="112"/>
        <v>9.70873786407767</v>
      </c>
      <c r="K1535" s="2">
        <v>515</v>
      </c>
    </row>
    <row r="1536" spans="2:11" ht="12.75">
      <c r="B1536" s="59">
        <v>10000</v>
      </c>
      <c r="C1536" s="1" t="s">
        <v>650</v>
      </c>
      <c r="D1536" s="1" t="s">
        <v>615</v>
      </c>
      <c r="E1536" s="1" t="s">
        <v>654</v>
      </c>
      <c r="F1536" s="28" t="s">
        <v>642</v>
      </c>
      <c r="G1536" s="28" t="s">
        <v>220</v>
      </c>
      <c r="H1536" s="5">
        <f>H1535-B1536</f>
        <v>-25000</v>
      </c>
      <c r="I1536" s="23">
        <f t="shared" si="112"/>
        <v>19.41747572815534</v>
      </c>
      <c r="K1536" s="2">
        <v>515</v>
      </c>
    </row>
    <row r="1537" spans="1:11" s="47" customFormat="1" ht="12.75">
      <c r="A1537" s="12"/>
      <c r="B1537" s="84">
        <f>SUM(B1533:B1536)</f>
        <v>25000</v>
      </c>
      <c r="C1537" s="12" t="s">
        <v>647</v>
      </c>
      <c r="D1537" s="12"/>
      <c r="E1537" s="12" t="s">
        <v>654</v>
      </c>
      <c r="F1537" s="19"/>
      <c r="G1537" s="19"/>
      <c r="H1537" s="44">
        <v>0</v>
      </c>
      <c r="I1537" s="45">
        <f t="shared" si="112"/>
        <v>48.54368932038835</v>
      </c>
      <c r="K1537" s="2">
        <v>515</v>
      </c>
    </row>
    <row r="1538" spans="2:11" ht="12.75">
      <c r="B1538" s="59"/>
      <c r="H1538" s="5">
        <v>0</v>
      </c>
      <c r="I1538" s="23">
        <f t="shared" si="112"/>
        <v>0</v>
      </c>
      <c r="K1538" s="2">
        <v>515</v>
      </c>
    </row>
    <row r="1539" spans="2:11" ht="12.75">
      <c r="B1539" s="59">
        <v>5000</v>
      </c>
      <c r="C1539" s="1" t="s">
        <v>648</v>
      </c>
      <c r="D1539" s="1" t="s">
        <v>615</v>
      </c>
      <c r="E1539" s="35" t="s">
        <v>656</v>
      </c>
      <c r="F1539" s="28" t="s">
        <v>642</v>
      </c>
      <c r="G1539" s="28" t="s">
        <v>19</v>
      </c>
      <c r="H1539" s="5">
        <f>H1538-B1539</f>
        <v>-5000</v>
      </c>
      <c r="I1539" s="23">
        <f t="shared" si="112"/>
        <v>9.70873786407767</v>
      </c>
      <c r="K1539" s="2">
        <v>515</v>
      </c>
    </row>
    <row r="1540" spans="2:11" ht="12.75">
      <c r="B1540" s="59">
        <v>40000</v>
      </c>
      <c r="C1540" s="1" t="s">
        <v>657</v>
      </c>
      <c r="D1540" s="1" t="s">
        <v>615</v>
      </c>
      <c r="E1540" s="13" t="s">
        <v>658</v>
      </c>
      <c r="F1540" s="28" t="s">
        <v>642</v>
      </c>
      <c r="G1540" s="28" t="s">
        <v>106</v>
      </c>
      <c r="H1540" s="5">
        <f>H1539-B1540</f>
        <v>-45000</v>
      </c>
      <c r="I1540" s="23">
        <f t="shared" si="112"/>
        <v>77.66990291262135</v>
      </c>
      <c r="K1540" s="2">
        <v>515</v>
      </c>
    </row>
    <row r="1541" spans="2:11" ht="12.75">
      <c r="B1541" s="59">
        <v>5000</v>
      </c>
      <c r="C1541" s="1" t="s">
        <v>659</v>
      </c>
      <c r="D1541" s="1" t="s">
        <v>615</v>
      </c>
      <c r="E1541" s="35" t="s">
        <v>656</v>
      </c>
      <c r="F1541" s="28" t="s">
        <v>642</v>
      </c>
      <c r="G1541" s="28" t="s">
        <v>318</v>
      </c>
      <c r="H1541" s="5">
        <f>H1540-B1541</f>
        <v>-50000</v>
      </c>
      <c r="I1541" s="23">
        <f t="shared" si="112"/>
        <v>9.70873786407767</v>
      </c>
      <c r="K1541" s="2">
        <v>515</v>
      </c>
    </row>
    <row r="1542" spans="2:11" ht="12.75">
      <c r="B1542" s="59">
        <v>5000</v>
      </c>
      <c r="C1542" s="1" t="s">
        <v>659</v>
      </c>
      <c r="D1542" s="1" t="s">
        <v>615</v>
      </c>
      <c r="E1542" s="35" t="s">
        <v>656</v>
      </c>
      <c r="F1542" s="28" t="s">
        <v>642</v>
      </c>
      <c r="G1542" s="28" t="s">
        <v>321</v>
      </c>
      <c r="H1542" s="5">
        <f>H1541-B1542</f>
        <v>-55000</v>
      </c>
      <c r="I1542" s="23">
        <f t="shared" si="112"/>
        <v>9.70873786407767</v>
      </c>
      <c r="K1542" s="2">
        <v>515</v>
      </c>
    </row>
    <row r="1543" spans="1:11" s="47" customFormat="1" ht="12.75">
      <c r="A1543" s="12"/>
      <c r="B1543" s="239">
        <f>SUM(B1539:B1542)</f>
        <v>55000</v>
      </c>
      <c r="C1543" s="12" t="s">
        <v>647</v>
      </c>
      <c r="D1543" s="12"/>
      <c r="E1543" s="12" t="s">
        <v>979</v>
      </c>
      <c r="F1543" s="19"/>
      <c r="G1543" s="19"/>
      <c r="H1543" s="44">
        <v>0</v>
      </c>
      <c r="I1543" s="45">
        <f t="shared" si="112"/>
        <v>106.79611650485437</v>
      </c>
      <c r="K1543" s="2">
        <v>515</v>
      </c>
    </row>
    <row r="1544" spans="2:11" ht="12.75">
      <c r="B1544" s="59"/>
      <c r="H1544" s="5">
        <v>0</v>
      </c>
      <c r="I1544" s="23">
        <f t="shared" si="112"/>
        <v>0</v>
      </c>
      <c r="K1544" s="2">
        <v>515</v>
      </c>
    </row>
    <row r="1545" spans="2:11" ht="12.75">
      <c r="B1545" s="59">
        <v>5000</v>
      </c>
      <c r="C1545" s="1" t="s">
        <v>659</v>
      </c>
      <c r="D1545" s="1" t="s">
        <v>615</v>
      </c>
      <c r="E1545" s="1" t="s">
        <v>660</v>
      </c>
      <c r="F1545" s="28" t="s">
        <v>642</v>
      </c>
      <c r="G1545" s="28" t="s">
        <v>324</v>
      </c>
      <c r="H1545" s="5">
        <f aca="true" t="shared" si="113" ref="H1545:H1550">H1544-B1545</f>
        <v>-5000</v>
      </c>
      <c r="I1545" s="23">
        <f t="shared" si="112"/>
        <v>9.70873786407767</v>
      </c>
      <c r="K1545" s="2">
        <v>515</v>
      </c>
    </row>
    <row r="1546" spans="2:11" ht="12.75">
      <c r="B1546" s="59">
        <v>5000</v>
      </c>
      <c r="C1546" s="1" t="s">
        <v>661</v>
      </c>
      <c r="D1546" s="1" t="s">
        <v>615</v>
      </c>
      <c r="E1546" s="1" t="s">
        <v>660</v>
      </c>
      <c r="F1546" s="28" t="s">
        <v>642</v>
      </c>
      <c r="G1546" s="28" t="s">
        <v>324</v>
      </c>
      <c r="H1546" s="5">
        <f t="shared" si="113"/>
        <v>-10000</v>
      </c>
      <c r="I1546" s="23">
        <f t="shared" si="112"/>
        <v>9.70873786407767</v>
      </c>
      <c r="K1546" s="2">
        <v>515</v>
      </c>
    </row>
    <row r="1547" spans="2:11" ht="12.75">
      <c r="B1547" s="59">
        <v>5000</v>
      </c>
      <c r="C1547" s="1" t="s">
        <v>661</v>
      </c>
      <c r="D1547" s="1" t="s">
        <v>615</v>
      </c>
      <c r="E1547" s="1" t="s">
        <v>660</v>
      </c>
      <c r="F1547" s="28" t="s">
        <v>642</v>
      </c>
      <c r="G1547" s="28" t="s">
        <v>293</v>
      </c>
      <c r="H1547" s="5">
        <f t="shared" si="113"/>
        <v>-15000</v>
      </c>
      <c r="I1547" s="23">
        <f t="shared" si="112"/>
        <v>9.70873786407767</v>
      </c>
      <c r="K1547" s="2">
        <v>515</v>
      </c>
    </row>
    <row r="1548" spans="2:11" ht="12.75">
      <c r="B1548" s="59">
        <v>5000</v>
      </c>
      <c r="C1548" s="13" t="s">
        <v>661</v>
      </c>
      <c r="D1548" s="13" t="s">
        <v>615</v>
      </c>
      <c r="E1548" s="13" t="s">
        <v>660</v>
      </c>
      <c r="F1548" s="31" t="s">
        <v>642</v>
      </c>
      <c r="G1548" s="31" t="s">
        <v>293</v>
      </c>
      <c r="H1548" s="5">
        <f t="shared" si="113"/>
        <v>-20000</v>
      </c>
      <c r="I1548" s="23">
        <f t="shared" si="112"/>
        <v>9.70873786407767</v>
      </c>
      <c r="K1548" s="2">
        <v>515</v>
      </c>
    </row>
    <row r="1549" spans="2:11" ht="12.75">
      <c r="B1549" s="59">
        <v>5000</v>
      </c>
      <c r="C1549" s="13" t="s">
        <v>661</v>
      </c>
      <c r="D1549" s="13" t="s">
        <v>615</v>
      </c>
      <c r="E1549" s="13" t="s">
        <v>660</v>
      </c>
      <c r="F1549" s="31" t="s">
        <v>642</v>
      </c>
      <c r="G1549" s="31" t="s">
        <v>293</v>
      </c>
      <c r="H1549" s="5">
        <f t="shared" si="113"/>
        <v>-25000</v>
      </c>
      <c r="I1549" s="23">
        <f t="shared" si="112"/>
        <v>9.70873786407767</v>
      </c>
      <c r="K1549" s="2">
        <v>515</v>
      </c>
    </row>
    <row r="1550" spans="2:11" ht="12.75">
      <c r="B1550" s="59">
        <v>40000</v>
      </c>
      <c r="C1550" s="1" t="s">
        <v>662</v>
      </c>
      <c r="D1550" s="1" t="s">
        <v>615</v>
      </c>
      <c r="E1550" s="13" t="s">
        <v>663</v>
      </c>
      <c r="F1550" s="28" t="s">
        <v>642</v>
      </c>
      <c r="G1550" s="28" t="s">
        <v>273</v>
      </c>
      <c r="H1550" s="5">
        <f t="shared" si="113"/>
        <v>-65000</v>
      </c>
      <c r="I1550" s="23">
        <f t="shared" si="112"/>
        <v>77.66990291262135</v>
      </c>
      <c r="K1550" s="2">
        <v>515</v>
      </c>
    </row>
    <row r="1551" spans="1:11" s="47" customFormat="1" ht="12.75">
      <c r="A1551" s="12"/>
      <c r="B1551" s="84">
        <f>SUM(B1545:B1550)</f>
        <v>65000</v>
      </c>
      <c r="C1551" s="12" t="s">
        <v>647</v>
      </c>
      <c r="D1551" s="12"/>
      <c r="E1551" s="12" t="s">
        <v>663</v>
      </c>
      <c r="F1551" s="19"/>
      <c r="G1551" s="19"/>
      <c r="H1551" s="44">
        <v>0</v>
      </c>
      <c r="I1551" s="45">
        <f t="shared" si="112"/>
        <v>126.2135922330097</v>
      </c>
      <c r="K1551" s="2">
        <v>515</v>
      </c>
    </row>
    <row r="1552" spans="2:11" ht="12.75">
      <c r="B1552" s="59"/>
      <c r="H1552" s="5">
        <f>H1551-B1552</f>
        <v>0</v>
      </c>
      <c r="I1552" s="23">
        <f t="shared" si="112"/>
        <v>0</v>
      </c>
      <c r="K1552" s="2">
        <v>515</v>
      </c>
    </row>
    <row r="1553" spans="2:11" ht="12.75">
      <c r="B1553" s="59">
        <v>5000</v>
      </c>
      <c r="C1553" s="1" t="s">
        <v>648</v>
      </c>
      <c r="D1553" s="1" t="s">
        <v>615</v>
      </c>
      <c r="E1553" s="1" t="s">
        <v>664</v>
      </c>
      <c r="F1553" s="28" t="s">
        <v>642</v>
      </c>
      <c r="G1553" s="28" t="s">
        <v>14</v>
      </c>
      <c r="H1553" s="5">
        <f>H1552-B1553</f>
        <v>-5000</v>
      </c>
      <c r="I1553" s="23">
        <f t="shared" si="112"/>
        <v>9.70873786407767</v>
      </c>
      <c r="K1553" s="2">
        <v>515</v>
      </c>
    </row>
    <row r="1554" spans="2:11" ht="12.75">
      <c r="B1554" s="59">
        <v>5000</v>
      </c>
      <c r="C1554" s="1" t="s">
        <v>648</v>
      </c>
      <c r="D1554" s="1" t="s">
        <v>615</v>
      </c>
      <c r="E1554" s="13" t="s">
        <v>664</v>
      </c>
      <c r="F1554" s="28" t="s">
        <v>642</v>
      </c>
      <c r="G1554" s="28" t="s">
        <v>54</v>
      </c>
      <c r="H1554" s="5">
        <f>H1553-B1554</f>
        <v>-10000</v>
      </c>
      <c r="I1554" s="23">
        <f t="shared" si="112"/>
        <v>9.70873786407767</v>
      </c>
      <c r="K1554" s="2">
        <v>515</v>
      </c>
    </row>
    <row r="1555" spans="1:11" s="47" customFormat="1" ht="12.75">
      <c r="A1555" s="12"/>
      <c r="B1555" s="84">
        <f>SUM(B1553:B1554)</f>
        <v>10000</v>
      </c>
      <c r="C1555" s="12" t="s">
        <v>665</v>
      </c>
      <c r="D1555" s="12"/>
      <c r="E1555" s="12" t="s">
        <v>664</v>
      </c>
      <c r="F1555" s="19"/>
      <c r="G1555" s="19"/>
      <c r="H1555" s="44">
        <v>0</v>
      </c>
      <c r="I1555" s="45">
        <f t="shared" si="112"/>
        <v>19.41747572815534</v>
      </c>
      <c r="K1555" s="2">
        <v>515</v>
      </c>
    </row>
    <row r="1556" spans="2:11" ht="12.75">
      <c r="B1556" s="59"/>
      <c r="H1556" s="5">
        <v>0</v>
      </c>
      <c r="I1556" s="23">
        <f t="shared" si="112"/>
        <v>0</v>
      </c>
      <c r="K1556" s="2">
        <v>515</v>
      </c>
    </row>
    <row r="1557" spans="2:11" ht="12.75">
      <c r="B1557" s="59">
        <v>10000</v>
      </c>
      <c r="C1557" s="1" t="s">
        <v>650</v>
      </c>
      <c r="D1557" s="1" t="s">
        <v>615</v>
      </c>
      <c r="E1557" s="13" t="s">
        <v>666</v>
      </c>
      <c r="F1557" s="28" t="s">
        <v>642</v>
      </c>
      <c r="G1557" s="28" t="s">
        <v>119</v>
      </c>
      <c r="H1557" s="5">
        <f>H1556-B1557</f>
        <v>-10000</v>
      </c>
      <c r="I1557" s="23">
        <f t="shared" si="112"/>
        <v>19.41747572815534</v>
      </c>
      <c r="K1557" s="2">
        <v>515</v>
      </c>
    </row>
    <row r="1558" spans="1:11" s="47" customFormat="1" ht="12.75">
      <c r="A1558" s="12"/>
      <c r="B1558" s="84">
        <f>SUM(B1557)</f>
        <v>10000</v>
      </c>
      <c r="C1558" s="12" t="s">
        <v>647</v>
      </c>
      <c r="D1558" s="12"/>
      <c r="E1558" s="12" t="s">
        <v>980</v>
      </c>
      <c r="F1558" s="19"/>
      <c r="G1558" s="19"/>
      <c r="H1558" s="44">
        <v>0</v>
      </c>
      <c r="I1558" s="45">
        <f t="shared" si="112"/>
        <v>19.41747572815534</v>
      </c>
      <c r="K1558" s="2">
        <v>515</v>
      </c>
    </row>
    <row r="1559" spans="2:11" ht="12.75">
      <c r="B1559" s="59"/>
      <c r="E1559" s="13"/>
      <c r="I1559" s="23"/>
      <c r="K1559" s="2">
        <v>515</v>
      </c>
    </row>
    <row r="1560" spans="2:11" ht="12.75">
      <c r="B1560" s="59">
        <v>10000</v>
      </c>
      <c r="C1560" s="1" t="s">
        <v>650</v>
      </c>
      <c r="D1560" s="1" t="s">
        <v>615</v>
      </c>
      <c r="E1560" s="13" t="s">
        <v>667</v>
      </c>
      <c r="F1560" s="28" t="s">
        <v>642</v>
      </c>
      <c r="G1560" s="28" t="s">
        <v>119</v>
      </c>
      <c r="H1560" s="5">
        <f>H1557-B1560</f>
        <v>-20000</v>
      </c>
      <c r="I1560" s="23">
        <f>+B1560/K1560</f>
        <v>19.41747572815534</v>
      </c>
      <c r="K1560" s="2">
        <v>515</v>
      </c>
    </row>
    <row r="1561" spans="2:11" ht="12.75">
      <c r="B1561" s="59">
        <v>5000</v>
      </c>
      <c r="C1561" s="81" t="s">
        <v>659</v>
      </c>
      <c r="D1561" s="1" t="s">
        <v>615</v>
      </c>
      <c r="E1561" s="13" t="s">
        <v>668</v>
      </c>
      <c r="F1561" s="28" t="s">
        <v>642</v>
      </c>
      <c r="G1561" s="28" t="s">
        <v>215</v>
      </c>
      <c r="H1561" s="5">
        <f>H1560-B1561</f>
        <v>-25000</v>
      </c>
      <c r="I1561" s="23">
        <f>+B1561/K1561</f>
        <v>9.70873786407767</v>
      </c>
      <c r="K1561" s="2">
        <v>515</v>
      </c>
    </row>
    <row r="1562" spans="1:11" s="47" customFormat="1" ht="12.75">
      <c r="A1562" s="12"/>
      <c r="B1562" s="84">
        <f>SUM(B1560:B1561)</f>
        <v>15000</v>
      </c>
      <c r="C1562" s="12" t="s">
        <v>647</v>
      </c>
      <c r="D1562" s="12"/>
      <c r="E1562" s="12" t="s">
        <v>981</v>
      </c>
      <c r="F1562" s="19"/>
      <c r="G1562" s="19"/>
      <c r="H1562" s="44">
        <v>0</v>
      </c>
      <c r="I1562" s="45">
        <f>+B1562/K1562</f>
        <v>29.12621359223301</v>
      </c>
      <c r="K1562" s="2">
        <v>515</v>
      </c>
    </row>
    <row r="1563" spans="2:11" ht="12.75">
      <c r="B1563" s="59"/>
      <c r="C1563" s="81"/>
      <c r="E1563" s="13"/>
      <c r="I1563" s="23"/>
      <c r="K1563" s="2">
        <v>515</v>
      </c>
    </row>
    <row r="1564" spans="2:11" ht="12.75">
      <c r="B1564" s="59">
        <v>5000</v>
      </c>
      <c r="C1564" s="1" t="s">
        <v>659</v>
      </c>
      <c r="D1564" s="1" t="s">
        <v>615</v>
      </c>
      <c r="E1564" s="13" t="s">
        <v>669</v>
      </c>
      <c r="F1564" s="28" t="s">
        <v>642</v>
      </c>
      <c r="G1564" s="28" t="s">
        <v>293</v>
      </c>
      <c r="H1564" s="5">
        <f>H1561-B1564</f>
        <v>-30000</v>
      </c>
      <c r="I1564" s="23">
        <f>+B1564/K1564</f>
        <v>9.70873786407767</v>
      </c>
      <c r="K1564" s="2">
        <v>515</v>
      </c>
    </row>
    <row r="1565" spans="1:11" s="47" customFormat="1" ht="12.75">
      <c r="A1565" s="12"/>
      <c r="B1565" s="84">
        <f>SUM(B1564)</f>
        <v>5000</v>
      </c>
      <c r="C1565" s="12" t="s">
        <v>647</v>
      </c>
      <c r="D1565" s="12"/>
      <c r="E1565" s="12" t="s">
        <v>982</v>
      </c>
      <c r="F1565" s="19"/>
      <c r="G1565" s="19"/>
      <c r="H1565" s="44">
        <v>0</v>
      </c>
      <c r="I1565" s="45">
        <f>+B1565/K1565</f>
        <v>9.70873786407767</v>
      </c>
      <c r="K1565" s="2">
        <v>515</v>
      </c>
    </row>
    <row r="1566" spans="2:11" ht="12.75">
      <c r="B1566" s="59"/>
      <c r="E1566" s="13"/>
      <c r="I1566" s="23"/>
      <c r="K1566" s="2">
        <v>515</v>
      </c>
    </row>
    <row r="1567" spans="2:11" ht="12.75">
      <c r="B1567" s="59">
        <v>5000</v>
      </c>
      <c r="C1567" s="1" t="s">
        <v>648</v>
      </c>
      <c r="D1567" s="1" t="s">
        <v>615</v>
      </c>
      <c r="E1567" s="13" t="s">
        <v>670</v>
      </c>
      <c r="F1567" s="28" t="s">
        <v>642</v>
      </c>
      <c r="G1567" s="28" t="s">
        <v>98</v>
      </c>
      <c r="H1567" s="5">
        <f>H1564-B1567</f>
        <v>-35000</v>
      </c>
      <c r="I1567" s="23">
        <f aca="true" t="shared" si="114" ref="I1567:I1630">+B1567/K1567</f>
        <v>9.70873786407767</v>
      </c>
      <c r="K1567" s="2">
        <v>515</v>
      </c>
    </row>
    <row r="1568" spans="1:11" s="47" customFormat="1" ht="12.75">
      <c r="A1568" s="12"/>
      <c r="B1568" s="84">
        <f>SUM(B1567)</f>
        <v>5000</v>
      </c>
      <c r="C1568" s="12" t="s">
        <v>647</v>
      </c>
      <c r="D1568" s="12"/>
      <c r="E1568" s="12" t="s">
        <v>933</v>
      </c>
      <c r="F1568" s="19"/>
      <c r="G1568" s="19"/>
      <c r="H1568" s="44">
        <v>0</v>
      </c>
      <c r="I1568" s="45">
        <f t="shared" si="114"/>
        <v>9.70873786407767</v>
      </c>
      <c r="K1568" s="2">
        <v>515</v>
      </c>
    </row>
    <row r="1569" spans="2:11" ht="12.75">
      <c r="B1569" s="59"/>
      <c r="H1569" s="5">
        <f>H1568-B1569</f>
        <v>0</v>
      </c>
      <c r="I1569" s="23">
        <f t="shared" si="114"/>
        <v>0</v>
      </c>
      <c r="K1569" s="2">
        <v>515</v>
      </c>
    </row>
    <row r="1570" spans="2:11" ht="12.75">
      <c r="B1570" s="59">
        <v>40000</v>
      </c>
      <c r="C1570" s="81" t="s">
        <v>657</v>
      </c>
      <c r="D1570" s="1" t="s">
        <v>615</v>
      </c>
      <c r="E1570" s="13" t="s">
        <v>671</v>
      </c>
      <c r="F1570" s="28" t="s">
        <v>642</v>
      </c>
      <c r="G1570" s="28" t="s">
        <v>213</v>
      </c>
      <c r="H1570" s="5">
        <f>H1569-B1570</f>
        <v>-40000</v>
      </c>
      <c r="I1570" s="23">
        <f t="shared" si="114"/>
        <v>77.66990291262135</v>
      </c>
      <c r="K1570" s="2">
        <v>515</v>
      </c>
    </row>
    <row r="1571" spans="2:11" ht="12.75">
      <c r="B1571" s="59">
        <v>5000</v>
      </c>
      <c r="C1571" s="81" t="s">
        <v>659</v>
      </c>
      <c r="D1571" s="1" t="s">
        <v>615</v>
      </c>
      <c r="E1571" s="13" t="s">
        <v>672</v>
      </c>
      <c r="F1571" s="28" t="s">
        <v>642</v>
      </c>
      <c r="G1571" s="28" t="s">
        <v>265</v>
      </c>
      <c r="H1571" s="5">
        <f>H1570-B1571</f>
        <v>-45000</v>
      </c>
      <c r="I1571" s="23">
        <f t="shared" si="114"/>
        <v>9.70873786407767</v>
      </c>
      <c r="K1571" s="2">
        <v>515</v>
      </c>
    </row>
    <row r="1572" spans="1:11" s="47" customFormat="1" ht="12.75">
      <c r="A1572" s="12"/>
      <c r="B1572" s="84">
        <f>SUM(B1570:B1571)</f>
        <v>45000</v>
      </c>
      <c r="C1572" s="12" t="s">
        <v>647</v>
      </c>
      <c r="D1572" s="12"/>
      <c r="E1572" s="12" t="s">
        <v>672</v>
      </c>
      <c r="F1572" s="19"/>
      <c r="G1572" s="19"/>
      <c r="H1572" s="44">
        <v>0</v>
      </c>
      <c r="I1572" s="45">
        <f t="shared" si="114"/>
        <v>87.37864077669903</v>
      </c>
      <c r="K1572" s="2">
        <v>515</v>
      </c>
    </row>
    <row r="1573" spans="2:11" ht="12.75">
      <c r="B1573" s="59"/>
      <c r="H1573" s="5">
        <f>H1572-B1573</f>
        <v>0</v>
      </c>
      <c r="I1573" s="23">
        <f t="shared" si="114"/>
        <v>0</v>
      </c>
      <c r="K1573" s="2">
        <v>515</v>
      </c>
    </row>
    <row r="1574" spans="2:11" ht="12.75">
      <c r="B1574" s="59"/>
      <c r="H1574" s="5">
        <f>H1573-B1574</f>
        <v>0</v>
      </c>
      <c r="I1574" s="23">
        <f t="shared" si="114"/>
        <v>0</v>
      </c>
      <c r="K1574" s="2">
        <v>515</v>
      </c>
    </row>
    <row r="1575" spans="1:11" s="47" customFormat="1" ht="12.75">
      <c r="A1575" s="12"/>
      <c r="B1575" s="84">
        <f>+B1583</f>
        <v>50000</v>
      </c>
      <c r="C1575" s="60" t="s">
        <v>673</v>
      </c>
      <c r="D1575" s="12"/>
      <c r="E1575" s="12"/>
      <c r="F1575" s="19"/>
      <c r="G1575" s="19"/>
      <c r="H1575" s="44">
        <v>0</v>
      </c>
      <c r="I1575" s="45">
        <f t="shared" si="114"/>
        <v>97.0873786407767</v>
      </c>
      <c r="K1575" s="2">
        <v>515</v>
      </c>
    </row>
    <row r="1576" spans="2:11" ht="12.75">
      <c r="B1576" s="169"/>
      <c r="C1576" s="13"/>
      <c r="D1576" s="13"/>
      <c r="E1576" s="13"/>
      <c r="F1576" s="31"/>
      <c r="G1576" s="31"/>
      <c r="H1576" s="5">
        <f aca="true" t="shared" si="115" ref="H1576:H1582">H1575-B1576</f>
        <v>0</v>
      </c>
      <c r="I1576" s="23">
        <f t="shared" si="114"/>
        <v>0</v>
      </c>
      <c r="K1576" s="2">
        <v>515</v>
      </c>
    </row>
    <row r="1577" spans="2:11" ht="12.75">
      <c r="B1577" s="59">
        <v>10000</v>
      </c>
      <c r="C1577" s="1" t="s">
        <v>674</v>
      </c>
      <c r="D1577" s="13" t="s">
        <v>615</v>
      </c>
      <c r="E1577" s="13" t="s">
        <v>675</v>
      </c>
      <c r="F1577" s="28" t="s">
        <v>676</v>
      </c>
      <c r="G1577" s="28" t="s">
        <v>98</v>
      </c>
      <c r="H1577" s="5">
        <f t="shared" si="115"/>
        <v>-10000</v>
      </c>
      <c r="I1577" s="23">
        <f t="shared" si="114"/>
        <v>19.41747572815534</v>
      </c>
      <c r="K1577" s="2">
        <v>515</v>
      </c>
    </row>
    <row r="1578" spans="2:11" ht="12.75">
      <c r="B1578" s="59">
        <v>5000</v>
      </c>
      <c r="C1578" s="1" t="s">
        <v>677</v>
      </c>
      <c r="D1578" s="13" t="s">
        <v>615</v>
      </c>
      <c r="E1578" s="13" t="s">
        <v>678</v>
      </c>
      <c r="F1578" s="28" t="s">
        <v>679</v>
      </c>
      <c r="G1578" s="28" t="s">
        <v>98</v>
      </c>
      <c r="H1578" s="5">
        <f t="shared" si="115"/>
        <v>-15000</v>
      </c>
      <c r="I1578" s="23">
        <f t="shared" si="114"/>
        <v>9.70873786407767</v>
      </c>
      <c r="K1578" s="2">
        <v>515</v>
      </c>
    </row>
    <row r="1579" spans="2:11" ht="12.75">
      <c r="B1579" s="59">
        <v>10000</v>
      </c>
      <c r="C1579" s="1" t="s">
        <v>680</v>
      </c>
      <c r="D1579" s="13" t="s">
        <v>615</v>
      </c>
      <c r="E1579" s="13" t="s">
        <v>681</v>
      </c>
      <c r="F1579" s="28" t="s">
        <v>682</v>
      </c>
      <c r="G1579" s="28" t="s">
        <v>119</v>
      </c>
      <c r="H1579" s="5">
        <f t="shared" si="115"/>
        <v>-25000</v>
      </c>
      <c r="I1579" s="23">
        <f t="shared" si="114"/>
        <v>19.41747572815534</v>
      </c>
      <c r="K1579" s="2">
        <v>515</v>
      </c>
    </row>
    <row r="1580" spans="2:11" ht="12.75">
      <c r="B1580" s="169">
        <v>10000</v>
      </c>
      <c r="C1580" s="13" t="s">
        <v>674</v>
      </c>
      <c r="D1580" s="13" t="s">
        <v>615</v>
      </c>
      <c r="E1580" s="13" t="s">
        <v>683</v>
      </c>
      <c r="F1580" s="31" t="s">
        <v>684</v>
      </c>
      <c r="G1580" s="31" t="s">
        <v>269</v>
      </c>
      <c r="H1580" s="5">
        <f t="shared" si="115"/>
        <v>-35000</v>
      </c>
      <c r="I1580" s="23">
        <f t="shared" si="114"/>
        <v>19.41747572815534</v>
      </c>
      <c r="K1580" s="2">
        <v>515</v>
      </c>
    </row>
    <row r="1581" spans="2:11" ht="12.75">
      <c r="B1581" s="59">
        <v>10000</v>
      </c>
      <c r="C1581" s="1" t="s">
        <v>674</v>
      </c>
      <c r="D1581" s="13" t="s">
        <v>615</v>
      </c>
      <c r="E1581" s="13" t="s">
        <v>685</v>
      </c>
      <c r="F1581" s="28" t="s">
        <v>686</v>
      </c>
      <c r="G1581" s="28" t="s">
        <v>321</v>
      </c>
      <c r="H1581" s="5">
        <f t="shared" si="115"/>
        <v>-45000</v>
      </c>
      <c r="I1581" s="23">
        <f t="shared" si="114"/>
        <v>19.41747572815534</v>
      </c>
      <c r="K1581" s="2">
        <v>515</v>
      </c>
    </row>
    <row r="1582" spans="2:11" ht="12.75">
      <c r="B1582" s="59">
        <v>5000</v>
      </c>
      <c r="C1582" s="1" t="s">
        <v>687</v>
      </c>
      <c r="D1582" s="13" t="s">
        <v>615</v>
      </c>
      <c r="E1582" s="13" t="s">
        <v>688</v>
      </c>
      <c r="F1582" s="28" t="s">
        <v>689</v>
      </c>
      <c r="G1582" s="28" t="s">
        <v>293</v>
      </c>
      <c r="H1582" s="5">
        <f t="shared" si="115"/>
        <v>-50000</v>
      </c>
      <c r="I1582" s="23">
        <f t="shared" si="114"/>
        <v>9.70873786407767</v>
      </c>
      <c r="K1582" s="2">
        <v>515</v>
      </c>
    </row>
    <row r="1583" spans="1:11" s="47" customFormat="1" ht="12.75">
      <c r="A1583" s="12"/>
      <c r="B1583" s="84">
        <f>SUM(B1577:B1582)</f>
        <v>50000</v>
      </c>
      <c r="C1583" s="12" t="s">
        <v>690</v>
      </c>
      <c r="D1583" s="12"/>
      <c r="E1583" s="12"/>
      <c r="F1583" s="19"/>
      <c r="G1583" s="19"/>
      <c r="H1583" s="44">
        <v>0</v>
      </c>
      <c r="I1583" s="45">
        <f t="shared" si="114"/>
        <v>97.0873786407767</v>
      </c>
      <c r="K1583" s="2">
        <v>515</v>
      </c>
    </row>
    <row r="1584" spans="2:11" ht="12.75">
      <c r="B1584" s="59"/>
      <c r="H1584" s="5">
        <f aca="true" t="shared" si="116" ref="H1584:H1628">H1583-B1584</f>
        <v>0</v>
      </c>
      <c r="I1584" s="23">
        <f t="shared" si="114"/>
        <v>0</v>
      </c>
      <c r="K1584" s="2">
        <v>515</v>
      </c>
    </row>
    <row r="1585" spans="2:11" ht="12.75">
      <c r="B1585" s="59"/>
      <c r="H1585" s="5">
        <f t="shared" si="116"/>
        <v>0</v>
      </c>
      <c r="I1585" s="23">
        <f t="shared" si="114"/>
        <v>0</v>
      </c>
      <c r="K1585" s="2">
        <v>515</v>
      </c>
    </row>
    <row r="1586" spans="2:11" ht="12.75">
      <c r="B1586" s="59"/>
      <c r="H1586" s="5">
        <f t="shared" si="116"/>
        <v>0</v>
      </c>
      <c r="I1586" s="23">
        <f t="shared" si="114"/>
        <v>0</v>
      </c>
      <c r="K1586" s="2">
        <v>515</v>
      </c>
    </row>
    <row r="1587" spans="2:11" ht="12.75">
      <c r="B1587" s="169">
        <v>300</v>
      </c>
      <c r="C1587" s="13" t="s">
        <v>691</v>
      </c>
      <c r="D1587" s="13" t="s">
        <v>615</v>
      </c>
      <c r="E1587" s="13" t="s">
        <v>600</v>
      </c>
      <c r="F1587" s="28" t="s">
        <v>642</v>
      </c>
      <c r="G1587" s="31" t="s">
        <v>14</v>
      </c>
      <c r="H1587" s="5">
        <f t="shared" si="116"/>
        <v>-300</v>
      </c>
      <c r="I1587" s="23">
        <f t="shared" si="114"/>
        <v>0.5825242718446602</v>
      </c>
      <c r="K1587" s="2">
        <v>515</v>
      </c>
    </row>
    <row r="1588" spans="2:11" ht="12.75">
      <c r="B1588" s="59">
        <v>200</v>
      </c>
      <c r="C1588" s="13" t="s">
        <v>599</v>
      </c>
      <c r="D1588" s="13" t="s">
        <v>615</v>
      </c>
      <c r="E1588" s="1" t="s">
        <v>600</v>
      </c>
      <c r="F1588" s="28" t="s">
        <v>642</v>
      </c>
      <c r="G1588" s="28" t="s">
        <v>14</v>
      </c>
      <c r="H1588" s="5">
        <f t="shared" si="116"/>
        <v>-500</v>
      </c>
      <c r="I1588" s="23">
        <f t="shared" si="114"/>
        <v>0.3883495145631068</v>
      </c>
      <c r="K1588" s="2">
        <v>515</v>
      </c>
    </row>
    <row r="1589" spans="2:11" ht="12.75">
      <c r="B1589" s="59">
        <v>600</v>
      </c>
      <c r="C1589" s="1" t="s">
        <v>692</v>
      </c>
      <c r="D1589" s="13" t="s">
        <v>615</v>
      </c>
      <c r="E1589" s="1" t="s">
        <v>600</v>
      </c>
      <c r="F1589" s="28" t="s">
        <v>693</v>
      </c>
      <c r="G1589" s="28" t="s">
        <v>40</v>
      </c>
      <c r="H1589" s="5">
        <f t="shared" si="116"/>
        <v>-1100</v>
      </c>
      <c r="I1589" s="23">
        <f t="shared" si="114"/>
        <v>1.1650485436893203</v>
      </c>
      <c r="K1589" s="2">
        <v>515</v>
      </c>
    </row>
    <row r="1590" spans="2:11" ht="12.75">
      <c r="B1590" s="59">
        <v>250</v>
      </c>
      <c r="C1590" s="1" t="s">
        <v>694</v>
      </c>
      <c r="D1590" s="13" t="s">
        <v>615</v>
      </c>
      <c r="E1590" s="1" t="s">
        <v>600</v>
      </c>
      <c r="F1590" s="28" t="s">
        <v>642</v>
      </c>
      <c r="G1590" s="28" t="s">
        <v>98</v>
      </c>
      <c r="H1590" s="5">
        <f t="shared" si="116"/>
        <v>-1350</v>
      </c>
      <c r="I1590" s="23">
        <f t="shared" si="114"/>
        <v>0.4854368932038835</v>
      </c>
      <c r="K1590" s="2">
        <v>515</v>
      </c>
    </row>
    <row r="1591" spans="2:11" ht="12.75">
      <c r="B1591" s="59">
        <v>900</v>
      </c>
      <c r="C1591" s="1" t="s">
        <v>695</v>
      </c>
      <c r="D1591" s="13" t="s">
        <v>615</v>
      </c>
      <c r="E1591" s="1" t="s">
        <v>600</v>
      </c>
      <c r="F1591" s="28" t="s">
        <v>696</v>
      </c>
      <c r="G1591" s="28" t="s">
        <v>98</v>
      </c>
      <c r="H1591" s="5">
        <f t="shared" si="116"/>
        <v>-2250</v>
      </c>
      <c r="I1591" s="23">
        <f t="shared" si="114"/>
        <v>1.7475728155339805</v>
      </c>
      <c r="K1591" s="2">
        <v>515</v>
      </c>
    </row>
    <row r="1592" spans="2:11" ht="12.75">
      <c r="B1592" s="59">
        <v>600</v>
      </c>
      <c r="C1592" s="1" t="s">
        <v>697</v>
      </c>
      <c r="D1592" s="13" t="s">
        <v>615</v>
      </c>
      <c r="E1592" s="1" t="s">
        <v>600</v>
      </c>
      <c r="F1592" s="28" t="s">
        <v>698</v>
      </c>
      <c r="G1592" s="28" t="s">
        <v>112</v>
      </c>
      <c r="H1592" s="5">
        <f t="shared" si="116"/>
        <v>-2850</v>
      </c>
      <c r="I1592" s="23">
        <f t="shared" si="114"/>
        <v>1.1650485436893203</v>
      </c>
      <c r="K1592" s="2">
        <v>515</v>
      </c>
    </row>
    <row r="1593" spans="2:11" ht="12.75">
      <c r="B1593" s="59">
        <v>900</v>
      </c>
      <c r="C1593" s="1" t="s">
        <v>699</v>
      </c>
      <c r="D1593" s="13" t="s">
        <v>615</v>
      </c>
      <c r="E1593" s="1" t="s">
        <v>600</v>
      </c>
      <c r="F1593" s="28" t="s">
        <v>642</v>
      </c>
      <c r="G1593" s="28" t="s">
        <v>119</v>
      </c>
      <c r="H1593" s="5">
        <f t="shared" si="116"/>
        <v>-3750</v>
      </c>
      <c r="I1593" s="23">
        <f t="shared" si="114"/>
        <v>1.7475728155339805</v>
      </c>
      <c r="K1593" s="2">
        <v>515</v>
      </c>
    </row>
    <row r="1594" spans="2:11" ht="12.75">
      <c r="B1594" s="59">
        <v>600</v>
      </c>
      <c r="C1594" s="1" t="s">
        <v>700</v>
      </c>
      <c r="D1594" s="13" t="s">
        <v>615</v>
      </c>
      <c r="E1594" s="1" t="s">
        <v>600</v>
      </c>
      <c r="F1594" s="28" t="s">
        <v>642</v>
      </c>
      <c r="G1594" s="28" t="s">
        <v>160</v>
      </c>
      <c r="H1594" s="5">
        <f t="shared" si="116"/>
        <v>-4350</v>
      </c>
      <c r="I1594" s="23">
        <f t="shared" si="114"/>
        <v>1.1650485436893203</v>
      </c>
      <c r="K1594" s="2">
        <v>515</v>
      </c>
    </row>
    <row r="1595" spans="2:11" ht="12.75">
      <c r="B1595" s="59">
        <v>600</v>
      </c>
      <c r="C1595" s="1" t="s">
        <v>701</v>
      </c>
      <c r="D1595" s="13" t="s">
        <v>615</v>
      </c>
      <c r="E1595" s="1" t="s">
        <v>600</v>
      </c>
      <c r="F1595" s="28" t="s">
        <v>702</v>
      </c>
      <c r="G1595" s="28" t="s">
        <v>160</v>
      </c>
      <c r="H1595" s="5">
        <f t="shared" si="116"/>
        <v>-4950</v>
      </c>
      <c r="I1595" s="23">
        <f t="shared" si="114"/>
        <v>1.1650485436893203</v>
      </c>
      <c r="K1595" s="2">
        <v>515</v>
      </c>
    </row>
    <row r="1596" spans="2:11" ht="12.75">
      <c r="B1596" s="59">
        <v>300</v>
      </c>
      <c r="C1596" s="1" t="s">
        <v>703</v>
      </c>
      <c r="D1596" s="13" t="s">
        <v>615</v>
      </c>
      <c r="E1596" s="1" t="s">
        <v>600</v>
      </c>
      <c r="F1596" s="28" t="s">
        <v>642</v>
      </c>
      <c r="G1596" s="28" t="s">
        <v>271</v>
      </c>
      <c r="H1596" s="5">
        <f t="shared" si="116"/>
        <v>-5250</v>
      </c>
      <c r="I1596" s="23">
        <f t="shared" si="114"/>
        <v>0.5825242718446602</v>
      </c>
      <c r="K1596" s="2">
        <v>515</v>
      </c>
    </row>
    <row r="1597" spans="2:11" ht="12.75">
      <c r="B1597" s="59">
        <v>300</v>
      </c>
      <c r="C1597" s="1" t="s">
        <v>704</v>
      </c>
      <c r="D1597" s="13" t="s">
        <v>615</v>
      </c>
      <c r="E1597" s="1" t="s">
        <v>600</v>
      </c>
      <c r="F1597" s="28" t="s">
        <v>642</v>
      </c>
      <c r="G1597" s="28" t="s">
        <v>321</v>
      </c>
      <c r="H1597" s="5">
        <f t="shared" si="116"/>
        <v>-5550</v>
      </c>
      <c r="I1597" s="23">
        <f t="shared" si="114"/>
        <v>0.5825242718446602</v>
      </c>
      <c r="K1597" s="2">
        <v>515</v>
      </c>
    </row>
    <row r="1598" spans="2:11" ht="12.75">
      <c r="B1598" s="59">
        <v>500</v>
      </c>
      <c r="C1598" s="1" t="s">
        <v>599</v>
      </c>
      <c r="D1598" s="13" t="s">
        <v>615</v>
      </c>
      <c r="E1598" s="1" t="s">
        <v>600</v>
      </c>
      <c r="F1598" s="28" t="s">
        <v>705</v>
      </c>
      <c r="G1598" s="28" t="s">
        <v>293</v>
      </c>
      <c r="H1598" s="5">
        <f t="shared" si="116"/>
        <v>-6050</v>
      </c>
      <c r="I1598" s="23">
        <f t="shared" si="114"/>
        <v>0.970873786407767</v>
      </c>
      <c r="K1598" s="2">
        <v>515</v>
      </c>
    </row>
    <row r="1599" spans="2:11" ht="12.75">
      <c r="B1599" s="169">
        <v>50</v>
      </c>
      <c r="C1599" s="34" t="s">
        <v>599</v>
      </c>
      <c r="D1599" s="13" t="s">
        <v>615</v>
      </c>
      <c r="E1599" s="13" t="s">
        <v>600</v>
      </c>
      <c r="F1599" s="28" t="s">
        <v>643</v>
      </c>
      <c r="G1599" s="31" t="s">
        <v>14</v>
      </c>
      <c r="H1599" s="5">
        <f t="shared" si="116"/>
        <v>-6100</v>
      </c>
      <c r="I1599" s="23">
        <f t="shared" si="114"/>
        <v>0.0970873786407767</v>
      </c>
      <c r="K1599" s="2">
        <v>515</v>
      </c>
    </row>
    <row r="1600" spans="2:11" ht="12.75">
      <c r="B1600" s="59">
        <v>3000</v>
      </c>
      <c r="C1600" s="13" t="s">
        <v>599</v>
      </c>
      <c r="D1600" s="13" t="s">
        <v>615</v>
      </c>
      <c r="E1600" s="1" t="s">
        <v>600</v>
      </c>
      <c r="F1600" s="28" t="s">
        <v>706</v>
      </c>
      <c r="G1600" s="28" t="s">
        <v>19</v>
      </c>
      <c r="H1600" s="5">
        <f t="shared" si="116"/>
        <v>-9100</v>
      </c>
      <c r="I1600" s="23">
        <f t="shared" si="114"/>
        <v>5.825242718446602</v>
      </c>
      <c r="K1600" s="2">
        <v>515</v>
      </c>
    </row>
    <row r="1601" spans="2:11" ht="12.75">
      <c r="B1601" s="59">
        <v>240</v>
      </c>
      <c r="C1601" s="1" t="s">
        <v>599</v>
      </c>
      <c r="D1601" s="13" t="s">
        <v>615</v>
      </c>
      <c r="E1601" s="1" t="s">
        <v>600</v>
      </c>
      <c r="F1601" s="28" t="s">
        <v>643</v>
      </c>
      <c r="G1601" s="28" t="s">
        <v>19</v>
      </c>
      <c r="H1601" s="5">
        <f t="shared" si="116"/>
        <v>-9340</v>
      </c>
      <c r="I1601" s="23">
        <f t="shared" si="114"/>
        <v>0.46601941747572817</v>
      </c>
      <c r="K1601" s="2">
        <v>515</v>
      </c>
    </row>
    <row r="1602" spans="2:11" ht="12.75">
      <c r="B1602" s="59">
        <v>600</v>
      </c>
      <c r="C1602" s="1" t="s">
        <v>692</v>
      </c>
      <c r="D1602" s="13" t="s">
        <v>615</v>
      </c>
      <c r="E1602" s="1" t="s">
        <v>600</v>
      </c>
      <c r="F1602" s="28" t="s">
        <v>643</v>
      </c>
      <c r="G1602" s="28" t="s">
        <v>87</v>
      </c>
      <c r="H1602" s="5">
        <f t="shared" si="116"/>
        <v>-9940</v>
      </c>
      <c r="I1602" s="23">
        <f t="shared" si="114"/>
        <v>1.1650485436893203</v>
      </c>
      <c r="K1602" s="2">
        <v>515</v>
      </c>
    </row>
    <row r="1603" spans="2:11" ht="12.75">
      <c r="B1603" s="59">
        <v>1000</v>
      </c>
      <c r="C1603" s="1" t="s">
        <v>707</v>
      </c>
      <c r="D1603" s="13" t="s">
        <v>615</v>
      </c>
      <c r="E1603" s="1" t="s">
        <v>600</v>
      </c>
      <c r="F1603" s="28" t="s">
        <v>708</v>
      </c>
      <c r="G1603" s="28" t="s">
        <v>112</v>
      </c>
      <c r="H1603" s="5">
        <f t="shared" si="116"/>
        <v>-10940</v>
      </c>
      <c r="I1603" s="23">
        <f t="shared" si="114"/>
        <v>1.941747572815534</v>
      </c>
      <c r="K1603" s="2">
        <v>515</v>
      </c>
    </row>
    <row r="1604" spans="2:11" ht="12.75">
      <c r="B1604" s="59">
        <v>2500</v>
      </c>
      <c r="C1604" s="1" t="s">
        <v>709</v>
      </c>
      <c r="D1604" s="13" t="s">
        <v>615</v>
      </c>
      <c r="E1604" s="1" t="s">
        <v>600</v>
      </c>
      <c r="F1604" s="28" t="s">
        <v>708</v>
      </c>
      <c r="G1604" s="28" t="s">
        <v>112</v>
      </c>
      <c r="H1604" s="5">
        <f t="shared" si="116"/>
        <v>-13440</v>
      </c>
      <c r="I1604" s="23">
        <f t="shared" si="114"/>
        <v>4.854368932038835</v>
      </c>
      <c r="K1604" s="2">
        <v>515</v>
      </c>
    </row>
    <row r="1605" spans="2:11" ht="12.75">
      <c r="B1605" s="59">
        <v>250</v>
      </c>
      <c r="C1605" s="1" t="s">
        <v>710</v>
      </c>
      <c r="D1605" s="13" t="s">
        <v>615</v>
      </c>
      <c r="E1605" s="1" t="s">
        <v>600</v>
      </c>
      <c r="F1605" s="28" t="s">
        <v>708</v>
      </c>
      <c r="G1605" s="28" t="s">
        <v>112</v>
      </c>
      <c r="H1605" s="5">
        <f t="shared" si="116"/>
        <v>-13690</v>
      </c>
      <c r="I1605" s="23">
        <f t="shared" si="114"/>
        <v>0.4854368932038835</v>
      </c>
      <c r="K1605" s="2">
        <v>515</v>
      </c>
    </row>
    <row r="1606" spans="2:11" ht="12.75">
      <c r="B1606" s="59">
        <v>1200</v>
      </c>
      <c r="C1606" s="1" t="s">
        <v>711</v>
      </c>
      <c r="D1606" s="13" t="s">
        <v>615</v>
      </c>
      <c r="E1606" s="1" t="s">
        <v>600</v>
      </c>
      <c r="F1606" s="28" t="s">
        <v>708</v>
      </c>
      <c r="G1606" s="28" t="s">
        <v>112</v>
      </c>
      <c r="H1606" s="5">
        <f t="shared" si="116"/>
        <v>-14890</v>
      </c>
      <c r="I1606" s="23">
        <f t="shared" si="114"/>
        <v>2.3300970873786406</v>
      </c>
      <c r="K1606" s="2">
        <v>515</v>
      </c>
    </row>
    <row r="1607" spans="2:11" ht="12.75">
      <c r="B1607" s="59">
        <v>2150</v>
      </c>
      <c r="C1607" s="1" t="s">
        <v>712</v>
      </c>
      <c r="D1607" s="13" t="s">
        <v>615</v>
      </c>
      <c r="E1607" s="1" t="s">
        <v>600</v>
      </c>
      <c r="F1607" s="28" t="s">
        <v>713</v>
      </c>
      <c r="G1607" s="28" t="s">
        <v>119</v>
      </c>
      <c r="H1607" s="5">
        <f t="shared" si="116"/>
        <v>-17040</v>
      </c>
      <c r="I1607" s="23">
        <f t="shared" si="114"/>
        <v>4.174757281553398</v>
      </c>
      <c r="K1607" s="2">
        <v>515</v>
      </c>
    </row>
    <row r="1608" spans="2:11" ht="12.75">
      <c r="B1608" s="59">
        <v>50</v>
      </c>
      <c r="C1608" s="1" t="s">
        <v>602</v>
      </c>
      <c r="D1608" s="13" t="s">
        <v>615</v>
      </c>
      <c r="E1608" s="1" t="s">
        <v>600</v>
      </c>
      <c r="F1608" s="28" t="s">
        <v>643</v>
      </c>
      <c r="G1608" s="28" t="s">
        <v>321</v>
      </c>
      <c r="H1608" s="5">
        <f t="shared" si="116"/>
        <v>-17090</v>
      </c>
      <c r="I1608" s="23">
        <f t="shared" si="114"/>
        <v>0.0970873786407767</v>
      </c>
      <c r="K1608" s="2">
        <v>515</v>
      </c>
    </row>
    <row r="1609" spans="2:11" ht="12.75">
      <c r="B1609" s="169">
        <v>9135</v>
      </c>
      <c r="C1609" s="1" t="s">
        <v>714</v>
      </c>
      <c r="D1609" s="13" t="s">
        <v>615</v>
      </c>
      <c r="E1609" s="1" t="s">
        <v>600</v>
      </c>
      <c r="F1609" s="28" t="s">
        <v>715</v>
      </c>
      <c r="G1609" s="32" t="s">
        <v>14</v>
      </c>
      <c r="H1609" s="5">
        <f t="shared" si="116"/>
        <v>-26225</v>
      </c>
      <c r="I1609" s="23">
        <f t="shared" si="114"/>
        <v>17.737864077669904</v>
      </c>
      <c r="K1609" s="2">
        <v>515</v>
      </c>
    </row>
    <row r="1610" spans="2:11" ht="12.75">
      <c r="B1610" s="169">
        <v>300</v>
      </c>
      <c r="C1610" s="13" t="s">
        <v>716</v>
      </c>
      <c r="D1610" s="13" t="s">
        <v>615</v>
      </c>
      <c r="E1610" s="35" t="s">
        <v>600</v>
      </c>
      <c r="F1610" s="28" t="s">
        <v>717</v>
      </c>
      <c r="G1610" s="36" t="s">
        <v>38</v>
      </c>
      <c r="H1610" s="5">
        <f t="shared" si="116"/>
        <v>-26525</v>
      </c>
      <c r="I1610" s="23">
        <f t="shared" si="114"/>
        <v>0.5825242718446602</v>
      </c>
      <c r="K1610" s="2">
        <v>515</v>
      </c>
    </row>
    <row r="1611" spans="2:11" ht="12.75">
      <c r="B1611" s="59">
        <v>400</v>
      </c>
      <c r="C1611" s="1" t="s">
        <v>599</v>
      </c>
      <c r="D1611" s="1" t="s">
        <v>615</v>
      </c>
      <c r="E1611" s="1" t="s">
        <v>600</v>
      </c>
      <c r="F1611" s="28" t="s">
        <v>718</v>
      </c>
      <c r="G1611" s="28" t="s">
        <v>40</v>
      </c>
      <c r="H1611" s="5">
        <f t="shared" si="116"/>
        <v>-26925</v>
      </c>
      <c r="I1611" s="23">
        <f t="shared" si="114"/>
        <v>0.7766990291262136</v>
      </c>
      <c r="K1611" s="2">
        <v>515</v>
      </c>
    </row>
    <row r="1612" spans="2:11" ht="12.75">
      <c r="B1612" s="59">
        <v>300</v>
      </c>
      <c r="C1612" s="1" t="s">
        <v>716</v>
      </c>
      <c r="D1612" s="1" t="s">
        <v>615</v>
      </c>
      <c r="E1612" s="1" t="s">
        <v>600</v>
      </c>
      <c r="F1612" s="28" t="s">
        <v>719</v>
      </c>
      <c r="G1612" s="28" t="s">
        <v>40</v>
      </c>
      <c r="H1612" s="5">
        <f t="shared" si="116"/>
        <v>-27225</v>
      </c>
      <c r="I1612" s="23">
        <f t="shared" si="114"/>
        <v>0.5825242718446602</v>
      </c>
      <c r="K1612" s="2">
        <v>515</v>
      </c>
    </row>
    <row r="1613" spans="2:11" ht="12.75">
      <c r="B1613" s="59">
        <v>300</v>
      </c>
      <c r="C1613" s="1" t="s">
        <v>716</v>
      </c>
      <c r="D1613" s="1" t="s">
        <v>615</v>
      </c>
      <c r="E1613" s="1" t="s">
        <v>600</v>
      </c>
      <c r="F1613" s="28" t="s">
        <v>720</v>
      </c>
      <c r="G1613" s="28" t="s">
        <v>40</v>
      </c>
      <c r="H1613" s="5">
        <f t="shared" si="116"/>
        <v>-27525</v>
      </c>
      <c r="I1613" s="23">
        <f t="shared" si="114"/>
        <v>0.5825242718446602</v>
      </c>
      <c r="K1613" s="2">
        <v>515</v>
      </c>
    </row>
    <row r="1614" spans="2:11" ht="12.75">
      <c r="B1614" s="59">
        <v>300</v>
      </c>
      <c r="C1614" s="1" t="s">
        <v>721</v>
      </c>
      <c r="D1614" s="1" t="s">
        <v>615</v>
      </c>
      <c r="E1614" s="1" t="s">
        <v>600</v>
      </c>
      <c r="F1614" s="28" t="s">
        <v>722</v>
      </c>
      <c r="G1614" s="28" t="s">
        <v>87</v>
      </c>
      <c r="H1614" s="5">
        <f t="shared" si="116"/>
        <v>-27825</v>
      </c>
      <c r="I1614" s="23">
        <f t="shared" si="114"/>
        <v>0.5825242718446602</v>
      </c>
      <c r="K1614" s="2">
        <v>515</v>
      </c>
    </row>
    <row r="1615" spans="2:11" ht="12.75">
      <c r="B1615" s="59">
        <v>1350</v>
      </c>
      <c r="C1615" s="1" t="s">
        <v>599</v>
      </c>
      <c r="D1615" s="1" t="s">
        <v>615</v>
      </c>
      <c r="E1615" s="1" t="s">
        <v>600</v>
      </c>
      <c r="F1615" s="28" t="s">
        <v>723</v>
      </c>
      <c r="G1615" s="28" t="s">
        <v>98</v>
      </c>
      <c r="H1615" s="5">
        <f t="shared" si="116"/>
        <v>-29175</v>
      </c>
      <c r="I1615" s="23">
        <f t="shared" si="114"/>
        <v>2.621359223300971</v>
      </c>
      <c r="K1615" s="2">
        <v>515</v>
      </c>
    </row>
    <row r="1616" spans="2:11" ht="12.75">
      <c r="B1616" s="59">
        <v>2500</v>
      </c>
      <c r="C1616" s="1" t="s">
        <v>599</v>
      </c>
      <c r="D1616" s="1" t="s">
        <v>615</v>
      </c>
      <c r="E1616" s="1" t="s">
        <v>600</v>
      </c>
      <c r="F1616" s="28" t="s">
        <v>724</v>
      </c>
      <c r="G1616" s="28" t="s">
        <v>100</v>
      </c>
      <c r="H1616" s="5">
        <f t="shared" si="116"/>
        <v>-31675</v>
      </c>
      <c r="I1616" s="23">
        <f t="shared" si="114"/>
        <v>4.854368932038835</v>
      </c>
      <c r="K1616" s="2">
        <v>515</v>
      </c>
    </row>
    <row r="1617" spans="2:11" ht="12.75">
      <c r="B1617" s="59">
        <v>500</v>
      </c>
      <c r="C1617" s="1" t="s">
        <v>725</v>
      </c>
      <c r="D1617" s="1" t="s">
        <v>615</v>
      </c>
      <c r="E1617" s="1" t="s">
        <v>600</v>
      </c>
      <c r="F1617" s="28" t="s">
        <v>724</v>
      </c>
      <c r="G1617" s="28" t="s">
        <v>100</v>
      </c>
      <c r="H1617" s="5">
        <f t="shared" si="116"/>
        <v>-32175</v>
      </c>
      <c r="I1617" s="23">
        <f t="shared" si="114"/>
        <v>0.970873786407767</v>
      </c>
      <c r="K1617" s="2">
        <v>515</v>
      </c>
    </row>
    <row r="1618" spans="2:11" ht="12.75">
      <c r="B1618" s="59">
        <v>250</v>
      </c>
      <c r="C1618" s="1" t="s">
        <v>599</v>
      </c>
      <c r="D1618" s="1" t="s">
        <v>615</v>
      </c>
      <c r="E1618" s="1" t="s">
        <v>600</v>
      </c>
      <c r="F1618" s="28" t="s">
        <v>646</v>
      </c>
      <c r="G1618" s="28" t="s">
        <v>100</v>
      </c>
      <c r="H1618" s="5">
        <f t="shared" si="116"/>
        <v>-32425</v>
      </c>
      <c r="I1618" s="23">
        <f t="shared" si="114"/>
        <v>0.4854368932038835</v>
      </c>
      <c r="K1618" s="2">
        <v>515</v>
      </c>
    </row>
    <row r="1619" spans="2:11" ht="12.75">
      <c r="B1619" s="59">
        <v>950</v>
      </c>
      <c r="C1619" s="1" t="s">
        <v>599</v>
      </c>
      <c r="D1619" s="1" t="s">
        <v>615</v>
      </c>
      <c r="E1619" s="1" t="s">
        <v>600</v>
      </c>
      <c r="F1619" s="28" t="s">
        <v>726</v>
      </c>
      <c r="G1619" s="28" t="s">
        <v>100</v>
      </c>
      <c r="H1619" s="5">
        <f t="shared" si="116"/>
        <v>-33375</v>
      </c>
      <c r="I1619" s="23">
        <f t="shared" si="114"/>
        <v>1.8446601941747574</v>
      </c>
      <c r="K1619" s="2">
        <v>515</v>
      </c>
    </row>
    <row r="1620" spans="2:11" ht="12.75">
      <c r="B1620" s="59">
        <v>400</v>
      </c>
      <c r="C1620" s="1" t="s">
        <v>727</v>
      </c>
      <c r="D1620" s="1" t="s">
        <v>615</v>
      </c>
      <c r="E1620" s="1" t="s">
        <v>600</v>
      </c>
      <c r="F1620" s="28" t="s">
        <v>726</v>
      </c>
      <c r="G1620" s="28" t="s">
        <v>100</v>
      </c>
      <c r="H1620" s="5">
        <f t="shared" si="116"/>
        <v>-33775</v>
      </c>
      <c r="I1620" s="23">
        <f t="shared" si="114"/>
        <v>0.7766990291262136</v>
      </c>
      <c r="K1620" s="2">
        <v>515</v>
      </c>
    </row>
    <row r="1621" spans="2:11" ht="12.75">
      <c r="B1621" s="59">
        <v>300</v>
      </c>
      <c r="C1621" s="1" t="s">
        <v>721</v>
      </c>
      <c r="D1621" s="1" t="s">
        <v>615</v>
      </c>
      <c r="E1621" s="1" t="s">
        <v>600</v>
      </c>
      <c r="F1621" s="28" t="s">
        <v>728</v>
      </c>
      <c r="G1621" s="28" t="s">
        <v>100</v>
      </c>
      <c r="H1621" s="5">
        <f t="shared" si="116"/>
        <v>-34075</v>
      </c>
      <c r="I1621" s="23">
        <f t="shared" si="114"/>
        <v>0.5825242718446602</v>
      </c>
      <c r="K1621" s="2">
        <v>515</v>
      </c>
    </row>
    <row r="1622" spans="2:11" ht="12.75">
      <c r="B1622" s="59">
        <v>150</v>
      </c>
      <c r="C1622" s="1" t="s">
        <v>729</v>
      </c>
      <c r="D1622" s="1" t="s">
        <v>615</v>
      </c>
      <c r="E1622" s="1" t="s">
        <v>600</v>
      </c>
      <c r="F1622" s="28" t="s">
        <v>646</v>
      </c>
      <c r="G1622" s="28" t="s">
        <v>100</v>
      </c>
      <c r="H1622" s="5">
        <f t="shared" si="116"/>
        <v>-34225</v>
      </c>
      <c r="I1622" s="23">
        <f t="shared" si="114"/>
        <v>0.2912621359223301</v>
      </c>
      <c r="K1622" s="2">
        <v>515</v>
      </c>
    </row>
    <row r="1623" spans="2:11" ht="12.75">
      <c r="B1623" s="59">
        <v>235</v>
      </c>
      <c r="C1623" s="1" t="s">
        <v>599</v>
      </c>
      <c r="D1623" s="1" t="s">
        <v>615</v>
      </c>
      <c r="E1623" s="1" t="s">
        <v>600</v>
      </c>
      <c r="F1623" s="28" t="s">
        <v>646</v>
      </c>
      <c r="G1623" s="28" t="s">
        <v>112</v>
      </c>
      <c r="H1623" s="5">
        <f t="shared" si="116"/>
        <v>-34460</v>
      </c>
      <c r="I1623" s="23">
        <f t="shared" si="114"/>
        <v>0.4563106796116505</v>
      </c>
      <c r="K1623" s="2">
        <v>515</v>
      </c>
    </row>
    <row r="1624" spans="2:11" ht="12.75">
      <c r="B1624" s="59">
        <v>300</v>
      </c>
      <c r="C1624" s="1" t="s">
        <v>721</v>
      </c>
      <c r="D1624" s="1" t="s">
        <v>615</v>
      </c>
      <c r="E1624" s="1" t="s">
        <v>600</v>
      </c>
      <c r="F1624" s="28" t="s">
        <v>730</v>
      </c>
      <c r="G1624" s="28" t="s">
        <v>112</v>
      </c>
      <c r="H1624" s="5">
        <f t="shared" si="116"/>
        <v>-34760</v>
      </c>
      <c r="I1624" s="23">
        <f t="shared" si="114"/>
        <v>0.5825242718446602</v>
      </c>
      <c r="K1624" s="2">
        <v>515</v>
      </c>
    </row>
    <row r="1625" spans="2:11" ht="12.75">
      <c r="B1625" s="59">
        <v>960</v>
      </c>
      <c r="C1625" s="1" t="s">
        <v>599</v>
      </c>
      <c r="D1625" s="1" t="s">
        <v>615</v>
      </c>
      <c r="E1625" s="1" t="s">
        <v>600</v>
      </c>
      <c r="F1625" s="28" t="s">
        <v>731</v>
      </c>
      <c r="G1625" s="28" t="s">
        <v>273</v>
      </c>
      <c r="H1625" s="5">
        <f t="shared" si="116"/>
        <v>-35720</v>
      </c>
      <c r="I1625" s="23">
        <f t="shared" si="114"/>
        <v>1.8640776699029127</v>
      </c>
      <c r="K1625" s="2">
        <v>515</v>
      </c>
    </row>
    <row r="1626" spans="2:11" ht="12.75">
      <c r="B1626" s="59">
        <v>150</v>
      </c>
      <c r="C1626" s="1" t="s">
        <v>729</v>
      </c>
      <c r="D1626" s="1" t="s">
        <v>615</v>
      </c>
      <c r="E1626" s="1" t="s">
        <v>600</v>
      </c>
      <c r="F1626" s="28" t="s">
        <v>646</v>
      </c>
      <c r="G1626" s="28" t="s">
        <v>324</v>
      </c>
      <c r="H1626" s="5">
        <f t="shared" si="116"/>
        <v>-35870</v>
      </c>
      <c r="I1626" s="23">
        <f t="shared" si="114"/>
        <v>0.2912621359223301</v>
      </c>
      <c r="K1626" s="2">
        <v>515</v>
      </c>
    </row>
    <row r="1627" spans="2:11" ht="12.75">
      <c r="B1627" s="59">
        <v>150</v>
      </c>
      <c r="C1627" s="1" t="s">
        <v>732</v>
      </c>
      <c r="D1627" s="1" t="s">
        <v>615</v>
      </c>
      <c r="E1627" s="1" t="s">
        <v>600</v>
      </c>
      <c r="F1627" s="28" t="s">
        <v>646</v>
      </c>
      <c r="G1627" s="28" t="s">
        <v>324</v>
      </c>
      <c r="H1627" s="5">
        <f t="shared" si="116"/>
        <v>-36020</v>
      </c>
      <c r="I1627" s="23">
        <f t="shared" si="114"/>
        <v>0.2912621359223301</v>
      </c>
      <c r="K1627" s="2">
        <v>515</v>
      </c>
    </row>
    <row r="1628" spans="2:11" ht="12.75">
      <c r="B1628" s="59">
        <v>100</v>
      </c>
      <c r="C1628" s="1" t="s">
        <v>599</v>
      </c>
      <c r="D1628" s="1" t="s">
        <v>615</v>
      </c>
      <c r="E1628" s="1" t="s">
        <v>600</v>
      </c>
      <c r="F1628" s="28" t="s">
        <v>646</v>
      </c>
      <c r="G1628" s="28" t="s">
        <v>324</v>
      </c>
      <c r="H1628" s="5">
        <f t="shared" si="116"/>
        <v>-36120</v>
      </c>
      <c r="I1628" s="23">
        <f t="shared" si="114"/>
        <v>0.1941747572815534</v>
      </c>
      <c r="K1628" s="2">
        <v>515</v>
      </c>
    </row>
    <row r="1629" spans="1:11" s="47" customFormat="1" ht="12.75">
      <c r="A1629" s="12"/>
      <c r="B1629" s="84">
        <f>SUM(B1587:B1628)</f>
        <v>36120</v>
      </c>
      <c r="C1629" s="12"/>
      <c r="D1629" s="12"/>
      <c r="E1629" s="12" t="s">
        <v>600</v>
      </c>
      <c r="F1629" s="19"/>
      <c r="G1629" s="19"/>
      <c r="H1629" s="44">
        <v>0</v>
      </c>
      <c r="I1629" s="45">
        <f t="shared" si="114"/>
        <v>70.13592233009709</v>
      </c>
      <c r="K1629" s="2">
        <v>515</v>
      </c>
    </row>
    <row r="1630" spans="2:11" ht="12.75">
      <c r="B1630" s="59"/>
      <c r="H1630" s="5">
        <f>H1629-B1630</f>
        <v>0</v>
      </c>
      <c r="I1630" s="23">
        <f t="shared" si="114"/>
        <v>0</v>
      </c>
      <c r="K1630" s="2">
        <v>515</v>
      </c>
    </row>
    <row r="1631" spans="2:11" ht="12.75">
      <c r="B1631" s="59"/>
      <c r="H1631" s="5">
        <f>H1630-B1631</f>
        <v>0</v>
      </c>
      <c r="I1631" s="23">
        <f aca="true" t="shared" si="117" ref="I1631:I1694">+B1631/K1631</f>
        <v>0</v>
      </c>
      <c r="K1631" s="2">
        <v>515</v>
      </c>
    </row>
    <row r="1632" spans="2:11" ht="12.75">
      <c r="B1632" s="59"/>
      <c r="H1632" s="5">
        <f>H1631-B1632</f>
        <v>0</v>
      </c>
      <c r="I1632" s="23">
        <f t="shared" si="117"/>
        <v>0</v>
      </c>
      <c r="K1632" s="2">
        <v>515</v>
      </c>
    </row>
    <row r="1633" spans="2:11" ht="12.75">
      <c r="B1633" s="59">
        <v>6500</v>
      </c>
      <c r="C1633" s="1" t="s">
        <v>733</v>
      </c>
      <c r="D1633" s="13" t="s">
        <v>615</v>
      </c>
      <c r="E1633" s="1" t="s">
        <v>734</v>
      </c>
      <c r="F1633" s="28" t="s">
        <v>735</v>
      </c>
      <c r="G1633" s="28" t="s">
        <v>119</v>
      </c>
      <c r="H1633" s="5">
        <f>H1632-B1633</f>
        <v>-6500</v>
      </c>
      <c r="I1633" s="23">
        <f t="shared" si="117"/>
        <v>12.62135922330097</v>
      </c>
      <c r="K1633" s="2">
        <v>515</v>
      </c>
    </row>
    <row r="1634" spans="1:11" s="47" customFormat="1" ht="12.75">
      <c r="A1634" s="12"/>
      <c r="B1634" s="84">
        <v>6500</v>
      </c>
      <c r="C1634" s="12"/>
      <c r="D1634" s="12"/>
      <c r="E1634" s="12" t="s">
        <v>734</v>
      </c>
      <c r="F1634" s="19"/>
      <c r="G1634" s="19"/>
      <c r="H1634" s="44">
        <v>0</v>
      </c>
      <c r="I1634" s="45">
        <f t="shared" si="117"/>
        <v>12.62135922330097</v>
      </c>
      <c r="K1634" s="2">
        <v>515</v>
      </c>
    </row>
    <row r="1635" spans="2:11" ht="12.75">
      <c r="B1635" s="59"/>
      <c r="H1635" s="5">
        <f aca="true" t="shared" si="118" ref="H1635:H1640">H1634-B1635</f>
        <v>0</v>
      </c>
      <c r="I1635" s="23">
        <f t="shared" si="117"/>
        <v>0</v>
      </c>
      <c r="K1635" s="2">
        <v>515</v>
      </c>
    </row>
    <row r="1636" spans="2:11" ht="12.75">
      <c r="B1636" s="59"/>
      <c r="F1636" s="31"/>
      <c r="H1636" s="5">
        <f t="shared" si="118"/>
        <v>0</v>
      </c>
      <c r="I1636" s="23">
        <f t="shared" si="117"/>
        <v>0</v>
      </c>
      <c r="K1636" s="2">
        <v>515</v>
      </c>
    </row>
    <row r="1637" spans="2:11" ht="12.75">
      <c r="B1637" s="169">
        <v>8460</v>
      </c>
      <c r="C1637" s="13" t="s">
        <v>749</v>
      </c>
      <c r="D1637" s="13" t="s">
        <v>615</v>
      </c>
      <c r="E1637" s="13" t="s">
        <v>670</v>
      </c>
      <c r="F1637" s="31" t="s">
        <v>750</v>
      </c>
      <c r="G1637" s="31" t="s">
        <v>38</v>
      </c>
      <c r="H1637" s="30">
        <f t="shared" si="118"/>
        <v>-8460</v>
      </c>
      <c r="I1637" s="39">
        <f t="shared" si="117"/>
        <v>16.42718446601942</v>
      </c>
      <c r="J1637" s="16"/>
      <c r="K1637" s="2">
        <v>515</v>
      </c>
    </row>
    <row r="1638" spans="2:11" ht="12.75">
      <c r="B1638" s="169">
        <v>10625</v>
      </c>
      <c r="C1638" s="13" t="s">
        <v>751</v>
      </c>
      <c r="D1638" s="13" t="s">
        <v>615</v>
      </c>
      <c r="E1638" s="13" t="s">
        <v>670</v>
      </c>
      <c r="F1638" s="31" t="s">
        <v>752</v>
      </c>
      <c r="G1638" s="31" t="s">
        <v>42</v>
      </c>
      <c r="H1638" s="30">
        <f t="shared" si="118"/>
        <v>-19085</v>
      </c>
      <c r="I1638" s="39">
        <f t="shared" si="117"/>
        <v>20.631067961165048</v>
      </c>
      <c r="J1638" s="16"/>
      <c r="K1638" s="2">
        <v>515</v>
      </c>
    </row>
    <row r="1639" spans="2:11" ht="12.75">
      <c r="B1639" s="169">
        <v>2000</v>
      </c>
      <c r="C1639" s="13" t="s">
        <v>753</v>
      </c>
      <c r="D1639" s="13" t="s">
        <v>615</v>
      </c>
      <c r="E1639" s="13" t="s">
        <v>754</v>
      </c>
      <c r="F1639" s="31" t="s">
        <v>755</v>
      </c>
      <c r="G1639" s="31" t="s">
        <v>100</v>
      </c>
      <c r="H1639" s="30">
        <f t="shared" si="118"/>
        <v>-21085</v>
      </c>
      <c r="I1639" s="39">
        <f t="shared" si="117"/>
        <v>3.883495145631068</v>
      </c>
      <c r="J1639" s="16"/>
      <c r="K1639" s="2">
        <v>515</v>
      </c>
    </row>
    <row r="1640" spans="2:11" ht="12.75">
      <c r="B1640" s="169">
        <v>2000</v>
      </c>
      <c r="C1640" s="13" t="s">
        <v>756</v>
      </c>
      <c r="D1640" s="13" t="s">
        <v>615</v>
      </c>
      <c r="E1640" s="13" t="s">
        <v>754</v>
      </c>
      <c r="F1640" s="31" t="s">
        <v>757</v>
      </c>
      <c r="G1640" s="31" t="s">
        <v>112</v>
      </c>
      <c r="H1640" s="30">
        <f t="shared" si="118"/>
        <v>-23085</v>
      </c>
      <c r="I1640" s="39">
        <f t="shared" si="117"/>
        <v>3.883495145631068</v>
      </c>
      <c r="J1640" s="16"/>
      <c r="K1640" s="2">
        <v>515</v>
      </c>
    </row>
    <row r="1641" spans="1:11" s="47" customFormat="1" ht="12.75">
      <c r="A1641" s="12"/>
      <c r="B1641" s="84">
        <f>SUM(B1637:B1640)</f>
        <v>23085</v>
      </c>
      <c r="C1641" s="12" t="s">
        <v>986</v>
      </c>
      <c r="D1641" s="12"/>
      <c r="E1641" s="12"/>
      <c r="F1641" s="19"/>
      <c r="G1641" s="19"/>
      <c r="H1641" s="44">
        <v>0</v>
      </c>
      <c r="I1641" s="45">
        <f t="shared" si="117"/>
        <v>44.8252427184466</v>
      </c>
      <c r="K1641" s="2">
        <v>515</v>
      </c>
    </row>
    <row r="1642" spans="2:11" ht="12.75">
      <c r="B1642" s="59"/>
      <c r="H1642" s="5">
        <f>H1641-B1642</f>
        <v>0</v>
      </c>
      <c r="I1642" s="23">
        <f t="shared" si="117"/>
        <v>0</v>
      </c>
      <c r="K1642" s="2">
        <v>515</v>
      </c>
    </row>
    <row r="1643" spans="2:11" ht="12.75">
      <c r="B1643" s="59"/>
      <c r="H1643" s="5">
        <f>H1636-B1643</f>
        <v>0</v>
      </c>
      <c r="I1643" s="23">
        <f t="shared" si="117"/>
        <v>0</v>
      </c>
      <c r="K1643" s="2">
        <v>515</v>
      </c>
    </row>
    <row r="1644" spans="2:11" ht="12.75">
      <c r="B1644" s="59">
        <v>80000</v>
      </c>
      <c r="C1644" s="1" t="s">
        <v>736</v>
      </c>
      <c r="D1644" s="1" t="s">
        <v>615</v>
      </c>
      <c r="F1644" s="28" t="s">
        <v>454</v>
      </c>
      <c r="G1644" s="82" t="s">
        <v>160</v>
      </c>
      <c r="H1644" s="5">
        <f>H1643-B1644</f>
        <v>-80000</v>
      </c>
      <c r="I1644" s="23">
        <f t="shared" si="117"/>
        <v>155.3398058252427</v>
      </c>
      <c r="K1644" s="2">
        <v>515</v>
      </c>
    </row>
    <row r="1645" spans="2:11" ht="12.75">
      <c r="B1645" s="59">
        <v>180000</v>
      </c>
      <c r="C1645" s="83" t="s">
        <v>737</v>
      </c>
      <c r="D1645" s="83" t="s">
        <v>615</v>
      </c>
      <c r="E1645" s="83"/>
      <c r="F1645" s="82" t="s">
        <v>454</v>
      </c>
      <c r="G1645" s="82" t="s">
        <v>160</v>
      </c>
      <c r="H1645" s="5">
        <f>H1644-B1645</f>
        <v>-260000</v>
      </c>
      <c r="I1645" s="23">
        <f t="shared" si="117"/>
        <v>349.5145631067961</v>
      </c>
      <c r="K1645" s="2">
        <v>515</v>
      </c>
    </row>
    <row r="1646" spans="1:11" s="47" customFormat="1" ht="12.75">
      <c r="A1646" s="12"/>
      <c r="B1646" s="84">
        <f>SUM(B1644:B1645)</f>
        <v>260000</v>
      </c>
      <c r="C1646" s="12" t="s">
        <v>613</v>
      </c>
      <c r="D1646" s="12"/>
      <c r="E1646" s="12"/>
      <c r="F1646" s="19"/>
      <c r="G1646" s="19"/>
      <c r="H1646" s="44">
        <v>0</v>
      </c>
      <c r="I1646" s="45">
        <f t="shared" si="117"/>
        <v>504.8543689320388</v>
      </c>
      <c r="K1646" s="2">
        <v>515</v>
      </c>
    </row>
    <row r="1647" spans="2:11" ht="12.75">
      <c r="B1647" s="8"/>
      <c r="H1647" s="5">
        <f aca="true" t="shared" si="119" ref="H1647:H1653">H1646-B1647</f>
        <v>0</v>
      </c>
      <c r="I1647" s="23">
        <f t="shared" si="117"/>
        <v>0</v>
      </c>
      <c r="K1647" s="2">
        <v>515</v>
      </c>
    </row>
    <row r="1648" spans="2:11" ht="12.75">
      <c r="B1648" s="8"/>
      <c r="H1648" s="5">
        <f t="shared" si="119"/>
        <v>0</v>
      </c>
      <c r="I1648" s="23">
        <f t="shared" si="117"/>
        <v>0</v>
      </c>
      <c r="K1648" s="2">
        <v>515</v>
      </c>
    </row>
    <row r="1649" spans="2:11" ht="12.75">
      <c r="B1649" s="8"/>
      <c r="H1649" s="5">
        <f t="shared" si="119"/>
        <v>0</v>
      </c>
      <c r="I1649" s="23">
        <f t="shared" si="117"/>
        <v>0</v>
      </c>
      <c r="K1649" s="2">
        <v>515</v>
      </c>
    </row>
    <row r="1650" spans="2:11" ht="12.75">
      <c r="B1650" s="8"/>
      <c r="H1650" s="5">
        <f t="shared" si="119"/>
        <v>0</v>
      </c>
      <c r="I1650" s="23">
        <f t="shared" si="117"/>
        <v>0</v>
      </c>
      <c r="K1650" s="2">
        <v>515</v>
      </c>
    </row>
    <row r="1651" spans="2:11" ht="12.75">
      <c r="B1651" s="8"/>
      <c r="H1651" s="5">
        <f t="shared" si="119"/>
        <v>0</v>
      </c>
      <c r="I1651" s="23">
        <f t="shared" si="117"/>
        <v>0</v>
      </c>
      <c r="K1651" s="2">
        <v>515</v>
      </c>
    </row>
    <row r="1652" spans="8:11" ht="12.75">
      <c r="H1652" s="5">
        <f t="shared" si="119"/>
        <v>0</v>
      </c>
      <c r="I1652" s="23">
        <f t="shared" si="117"/>
        <v>0</v>
      </c>
      <c r="K1652" s="2">
        <v>515</v>
      </c>
    </row>
    <row r="1653" spans="1:11" s="70" customFormat="1" ht="13.5" thickBot="1">
      <c r="A1653" s="66"/>
      <c r="B1653" s="90">
        <f>+B1668</f>
        <v>133533</v>
      </c>
      <c r="C1653" s="66"/>
      <c r="D1653" s="79" t="s">
        <v>738</v>
      </c>
      <c r="E1653" s="66"/>
      <c r="F1653" s="67"/>
      <c r="G1653" s="67"/>
      <c r="H1653" s="68">
        <f t="shared" si="119"/>
        <v>-133533</v>
      </c>
      <c r="I1653" s="69">
        <f t="shared" si="117"/>
        <v>259.2873786407767</v>
      </c>
      <c r="K1653" s="2">
        <v>515</v>
      </c>
    </row>
    <row r="1654" spans="2:11" ht="12.75">
      <c r="B1654" s="143"/>
      <c r="H1654" s="5">
        <v>0</v>
      </c>
      <c r="I1654" s="23">
        <f t="shared" si="117"/>
        <v>0</v>
      </c>
      <c r="K1654" s="2">
        <v>515</v>
      </c>
    </row>
    <row r="1655" spans="2:11" ht="12.75">
      <c r="B1655" s="143"/>
      <c r="H1655" s="5">
        <f aca="true" t="shared" si="120" ref="H1655:H1667">H1654-B1655</f>
        <v>0</v>
      </c>
      <c r="I1655" s="23">
        <f t="shared" si="117"/>
        <v>0</v>
      </c>
      <c r="K1655" s="2">
        <v>515</v>
      </c>
    </row>
    <row r="1656" spans="2:11" ht="12.75">
      <c r="B1656" s="143"/>
      <c r="H1656" s="5">
        <f t="shared" si="120"/>
        <v>0</v>
      </c>
      <c r="I1656" s="23">
        <f t="shared" si="117"/>
        <v>0</v>
      </c>
      <c r="K1656" s="2">
        <v>515</v>
      </c>
    </row>
    <row r="1657" spans="2:11" ht="12.75">
      <c r="B1657" s="214">
        <v>5000</v>
      </c>
      <c r="C1657" s="34" t="s">
        <v>739</v>
      </c>
      <c r="D1657" s="13" t="s">
        <v>740</v>
      </c>
      <c r="E1657" s="34" t="s">
        <v>983</v>
      </c>
      <c r="F1657" s="28" t="s">
        <v>741</v>
      </c>
      <c r="G1657" s="32" t="s">
        <v>94</v>
      </c>
      <c r="H1657" s="5">
        <f t="shared" si="120"/>
        <v>-5000</v>
      </c>
      <c r="I1657" s="23">
        <f t="shared" si="117"/>
        <v>9.70873786407767</v>
      </c>
      <c r="K1657" s="2">
        <v>515</v>
      </c>
    </row>
    <row r="1658" spans="2:11" ht="12.75">
      <c r="B1658" s="214">
        <v>10000</v>
      </c>
      <c r="C1658" s="34" t="s">
        <v>739</v>
      </c>
      <c r="D1658" s="13" t="s">
        <v>738</v>
      </c>
      <c r="E1658" s="34" t="s">
        <v>987</v>
      </c>
      <c r="F1658" s="28" t="s">
        <v>988</v>
      </c>
      <c r="G1658" s="32" t="s">
        <v>100</v>
      </c>
      <c r="H1658" s="5">
        <f t="shared" si="120"/>
        <v>-15000</v>
      </c>
      <c r="I1658" s="23">
        <f t="shared" si="117"/>
        <v>19.41747572815534</v>
      </c>
      <c r="K1658" s="2">
        <v>515</v>
      </c>
    </row>
    <row r="1659" spans="2:11" ht="12.75">
      <c r="B1659" s="143">
        <v>5000</v>
      </c>
      <c r="C1659" s="1" t="s">
        <v>739</v>
      </c>
      <c r="D1659" s="1" t="s">
        <v>740</v>
      </c>
      <c r="E1659" s="34" t="s">
        <v>985</v>
      </c>
      <c r="F1659" s="28" t="s">
        <v>742</v>
      </c>
      <c r="G1659" s="28" t="s">
        <v>318</v>
      </c>
      <c r="H1659" s="5">
        <f t="shared" si="120"/>
        <v>-20000</v>
      </c>
      <c r="I1659" s="23">
        <f t="shared" si="117"/>
        <v>9.70873786407767</v>
      </c>
      <c r="K1659" s="2">
        <v>515</v>
      </c>
    </row>
    <row r="1660" spans="2:11" ht="12.75">
      <c r="B1660" s="143">
        <v>10000</v>
      </c>
      <c r="C1660" s="1" t="s">
        <v>739</v>
      </c>
      <c r="D1660" s="1" t="s">
        <v>740</v>
      </c>
      <c r="E1660" s="1" t="s">
        <v>985</v>
      </c>
      <c r="F1660" s="28" t="s">
        <v>743</v>
      </c>
      <c r="G1660" s="28" t="s">
        <v>269</v>
      </c>
      <c r="H1660" s="5">
        <f t="shared" si="120"/>
        <v>-30000</v>
      </c>
      <c r="I1660" s="23">
        <f t="shared" si="117"/>
        <v>19.41747572815534</v>
      </c>
      <c r="K1660" s="2">
        <v>515</v>
      </c>
    </row>
    <row r="1661" spans="2:11" ht="12.75">
      <c r="B1661" s="143">
        <v>5000</v>
      </c>
      <c r="C1661" s="1" t="s">
        <v>739</v>
      </c>
      <c r="D1661" s="1" t="s">
        <v>738</v>
      </c>
      <c r="F1661" s="28" t="s">
        <v>166</v>
      </c>
      <c r="G1661" s="28" t="s">
        <v>269</v>
      </c>
      <c r="H1661" s="5">
        <f t="shared" si="120"/>
        <v>-35000</v>
      </c>
      <c r="I1661" s="23">
        <f t="shared" si="117"/>
        <v>9.70873786407767</v>
      </c>
      <c r="K1661" s="2">
        <v>515</v>
      </c>
    </row>
    <row r="1662" spans="2:11" ht="12.75">
      <c r="B1662" s="143">
        <v>2400</v>
      </c>
      <c r="C1662" s="1" t="s">
        <v>744</v>
      </c>
      <c r="D1662" s="1" t="s">
        <v>740</v>
      </c>
      <c r="E1662" s="1" t="s">
        <v>15</v>
      </c>
      <c r="F1662" s="28" t="s">
        <v>745</v>
      </c>
      <c r="G1662" s="28" t="s">
        <v>293</v>
      </c>
      <c r="H1662" s="5">
        <f t="shared" si="120"/>
        <v>-37400</v>
      </c>
      <c r="I1662" s="23">
        <f t="shared" si="117"/>
        <v>4.660194174757281</v>
      </c>
      <c r="K1662" s="2">
        <v>515</v>
      </c>
    </row>
    <row r="1663" spans="2:11" ht="12.75">
      <c r="B1663" s="143">
        <v>2400</v>
      </c>
      <c r="C1663" s="1" t="s">
        <v>984</v>
      </c>
      <c r="D1663" s="1" t="s">
        <v>740</v>
      </c>
      <c r="E1663" s="1" t="s">
        <v>15</v>
      </c>
      <c r="F1663" s="28" t="s">
        <v>362</v>
      </c>
      <c r="G1663" s="28" t="s">
        <v>293</v>
      </c>
      <c r="H1663" s="5">
        <f t="shared" si="120"/>
        <v>-39800</v>
      </c>
      <c r="I1663" s="23">
        <f t="shared" si="117"/>
        <v>4.660194174757281</v>
      </c>
      <c r="K1663" s="2">
        <v>515</v>
      </c>
    </row>
    <row r="1664" spans="2:11" ht="12.75">
      <c r="B1664" s="143">
        <v>2400</v>
      </c>
      <c r="C1664" s="1" t="s">
        <v>744</v>
      </c>
      <c r="D1664" s="1" t="s">
        <v>740</v>
      </c>
      <c r="E1664" s="1" t="s">
        <v>15</v>
      </c>
      <c r="F1664" s="28" t="s">
        <v>746</v>
      </c>
      <c r="G1664" s="28" t="s">
        <v>293</v>
      </c>
      <c r="H1664" s="5">
        <f t="shared" si="120"/>
        <v>-42200</v>
      </c>
      <c r="I1664" s="23">
        <f t="shared" si="117"/>
        <v>4.660194174757281</v>
      </c>
      <c r="K1664" s="2">
        <v>515</v>
      </c>
    </row>
    <row r="1665" spans="2:11" ht="12.75">
      <c r="B1665" s="143">
        <v>83333</v>
      </c>
      <c r="C1665" s="1" t="s">
        <v>1</v>
      </c>
      <c r="D1665" s="1" t="s">
        <v>738</v>
      </c>
      <c r="E1665" s="1" t="s">
        <v>15</v>
      </c>
      <c r="F1665" s="31" t="s">
        <v>747</v>
      </c>
      <c r="G1665" s="28" t="s">
        <v>115</v>
      </c>
      <c r="H1665" s="5">
        <f t="shared" si="120"/>
        <v>-125533</v>
      </c>
      <c r="I1665" s="23">
        <f t="shared" si="117"/>
        <v>161.8116504854369</v>
      </c>
      <c r="K1665" s="2">
        <v>515</v>
      </c>
    </row>
    <row r="1666" spans="2:11" ht="12.75">
      <c r="B1666" s="143">
        <v>2000</v>
      </c>
      <c r="C1666" s="1" t="s">
        <v>1</v>
      </c>
      <c r="D1666" s="13" t="s">
        <v>738</v>
      </c>
      <c r="F1666" s="28" t="s">
        <v>748</v>
      </c>
      <c r="G1666" s="31" t="s">
        <v>115</v>
      </c>
      <c r="H1666" s="5">
        <f t="shared" si="120"/>
        <v>-127533</v>
      </c>
      <c r="I1666" s="23">
        <f t="shared" si="117"/>
        <v>3.883495145631068</v>
      </c>
      <c r="K1666" s="2">
        <v>515</v>
      </c>
    </row>
    <row r="1667" spans="2:11" ht="12.75">
      <c r="B1667" s="143">
        <v>6000</v>
      </c>
      <c r="C1667" s="1" t="s">
        <v>1</v>
      </c>
      <c r="D1667" s="1" t="s">
        <v>740</v>
      </c>
      <c r="F1667" s="28" t="s">
        <v>911</v>
      </c>
      <c r="G1667" s="28" t="s">
        <v>337</v>
      </c>
      <c r="H1667" s="5">
        <f t="shared" si="120"/>
        <v>-133533</v>
      </c>
      <c r="I1667" s="23">
        <f t="shared" si="117"/>
        <v>11.650485436893204</v>
      </c>
      <c r="K1667" s="2">
        <v>515</v>
      </c>
    </row>
    <row r="1668" spans="1:11" s="47" customFormat="1" ht="12.75">
      <c r="A1668" s="12"/>
      <c r="B1668" s="260">
        <f>SUM(B1657:B1667)</f>
        <v>133533</v>
      </c>
      <c r="C1668" s="12" t="s">
        <v>15</v>
      </c>
      <c r="D1668" s="12" t="s">
        <v>738</v>
      </c>
      <c r="E1668" s="12"/>
      <c r="F1668" s="19"/>
      <c r="G1668" s="19"/>
      <c r="H1668" s="44">
        <v>0</v>
      </c>
      <c r="I1668" s="45">
        <f t="shared" si="117"/>
        <v>259.2873786407767</v>
      </c>
      <c r="K1668" s="2">
        <v>515</v>
      </c>
    </row>
    <row r="1669" spans="4:11" ht="12.75">
      <c r="D1669" s="13"/>
      <c r="G1669" s="31"/>
      <c r="H1669" s="5">
        <f>H1668-B1669</f>
        <v>0</v>
      </c>
      <c r="I1669" s="23">
        <f t="shared" si="117"/>
        <v>0</v>
      </c>
      <c r="K1669" s="2">
        <v>515</v>
      </c>
    </row>
    <row r="1670" spans="8:11" ht="12.75">
      <c r="H1670" s="5">
        <v>0</v>
      </c>
      <c r="I1670" s="23">
        <f t="shared" si="117"/>
        <v>0</v>
      </c>
      <c r="K1670" s="2">
        <v>515</v>
      </c>
    </row>
    <row r="1671" spans="8:11" ht="12.75">
      <c r="H1671" s="5">
        <f>H1670-B1671</f>
        <v>0</v>
      </c>
      <c r="I1671" s="23">
        <f t="shared" si="117"/>
        <v>0</v>
      </c>
      <c r="K1671" s="2">
        <v>515</v>
      </c>
    </row>
    <row r="1672" spans="8:11" ht="12.75">
      <c r="H1672" s="5">
        <f>H1671-B1672</f>
        <v>0</v>
      </c>
      <c r="I1672" s="23">
        <f t="shared" si="117"/>
        <v>0</v>
      </c>
      <c r="K1672" s="2">
        <v>515</v>
      </c>
    </row>
    <row r="1673" spans="1:11" s="70" customFormat="1" ht="13.5" thickBot="1">
      <c r="A1673" s="66"/>
      <c r="B1673" s="78">
        <f>+B1719+B1742+B1749</f>
        <v>1471600</v>
      </c>
      <c r="C1673" s="66"/>
      <c r="D1673" s="79" t="s">
        <v>758</v>
      </c>
      <c r="E1673" s="66"/>
      <c r="F1673" s="67"/>
      <c r="G1673" s="67"/>
      <c r="H1673" s="68">
        <f>H1672-B1673</f>
        <v>-1471600</v>
      </c>
      <c r="I1673" s="69">
        <f t="shared" si="117"/>
        <v>2857.4757281553398</v>
      </c>
      <c r="K1673" s="2">
        <v>515</v>
      </c>
    </row>
    <row r="1674" spans="8:11" ht="12.75">
      <c r="H1674" s="5">
        <v>0</v>
      </c>
      <c r="I1674" s="23">
        <f t="shared" si="117"/>
        <v>0</v>
      </c>
      <c r="K1674" s="2">
        <v>515</v>
      </c>
    </row>
    <row r="1675" spans="8:11" ht="12.75">
      <c r="H1675" s="5">
        <f aca="true" t="shared" si="121" ref="H1675:H1718">H1674-B1675</f>
        <v>0</v>
      </c>
      <c r="I1675" s="23">
        <f t="shared" si="117"/>
        <v>0</v>
      </c>
      <c r="K1675" s="2">
        <v>515</v>
      </c>
    </row>
    <row r="1676" spans="8:11" ht="12.75">
      <c r="H1676" s="5">
        <f t="shared" si="121"/>
        <v>0</v>
      </c>
      <c r="I1676" s="23">
        <f t="shared" si="117"/>
        <v>0</v>
      </c>
      <c r="K1676" s="2">
        <v>515</v>
      </c>
    </row>
    <row r="1677" spans="2:11" ht="12.75">
      <c r="B1677" s="169">
        <v>2500</v>
      </c>
      <c r="C1677" s="34" t="s">
        <v>0</v>
      </c>
      <c r="D1677" s="13" t="s">
        <v>759</v>
      </c>
      <c r="E1677" s="35" t="s">
        <v>760</v>
      </c>
      <c r="F1677" s="28" t="s">
        <v>761</v>
      </c>
      <c r="G1677" s="36" t="s">
        <v>94</v>
      </c>
      <c r="H1677" s="5">
        <f t="shared" si="121"/>
        <v>-2500</v>
      </c>
      <c r="I1677" s="23">
        <f t="shared" si="117"/>
        <v>4.854368932038835</v>
      </c>
      <c r="K1677" s="2">
        <v>515</v>
      </c>
    </row>
    <row r="1678" spans="2:11" ht="12.75">
      <c r="B1678" s="169">
        <v>5000</v>
      </c>
      <c r="C1678" s="34" t="s">
        <v>0</v>
      </c>
      <c r="D1678" s="13" t="s">
        <v>759</v>
      </c>
      <c r="E1678" s="13" t="s">
        <v>155</v>
      </c>
      <c r="F1678" s="28" t="s">
        <v>762</v>
      </c>
      <c r="G1678" s="31" t="s">
        <v>17</v>
      </c>
      <c r="H1678" s="5">
        <f t="shared" si="121"/>
        <v>-7500</v>
      </c>
      <c r="I1678" s="23">
        <f t="shared" si="117"/>
        <v>9.70873786407767</v>
      </c>
      <c r="K1678" s="2">
        <v>515</v>
      </c>
    </row>
    <row r="1679" spans="2:11" ht="12.75">
      <c r="B1679" s="59">
        <v>5000</v>
      </c>
      <c r="C1679" s="34" t="s">
        <v>0</v>
      </c>
      <c r="D1679" s="1" t="s">
        <v>759</v>
      </c>
      <c r="E1679" s="1" t="s">
        <v>155</v>
      </c>
      <c r="F1679" s="28" t="s">
        <v>763</v>
      </c>
      <c r="G1679" s="28" t="s">
        <v>17</v>
      </c>
      <c r="H1679" s="5">
        <f t="shared" si="121"/>
        <v>-12500</v>
      </c>
      <c r="I1679" s="23">
        <f t="shared" si="117"/>
        <v>9.70873786407767</v>
      </c>
      <c r="K1679" s="2">
        <v>515</v>
      </c>
    </row>
    <row r="1680" spans="2:11" ht="12.75">
      <c r="B1680" s="59">
        <v>2500</v>
      </c>
      <c r="C1680" s="34" t="s">
        <v>0</v>
      </c>
      <c r="D1680" s="1" t="s">
        <v>759</v>
      </c>
      <c r="E1680" s="1" t="s">
        <v>760</v>
      </c>
      <c r="F1680" s="28" t="s">
        <v>764</v>
      </c>
      <c r="G1680" s="28" t="s">
        <v>17</v>
      </c>
      <c r="H1680" s="5">
        <f t="shared" si="121"/>
        <v>-15000</v>
      </c>
      <c r="I1680" s="23">
        <f t="shared" si="117"/>
        <v>4.854368932038835</v>
      </c>
      <c r="K1680" s="2">
        <v>515</v>
      </c>
    </row>
    <row r="1681" spans="2:11" ht="12.75">
      <c r="B1681" s="59">
        <v>5000</v>
      </c>
      <c r="C1681" s="34" t="s">
        <v>0</v>
      </c>
      <c r="D1681" s="1" t="s">
        <v>759</v>
      </c>
      <c r="E1681" s="1" t="s">
        <v>155</v>
      </c>
      <c r="F1681" s="28" t="s">
        <v>765</v>
      </c>
      <c r="G1681" s="28" t="s">
        <v>14</v>
      </c>
      <c r="H1681" s="5">
        <f t="shared" si="121"/>
        <v>-20000</v>
      </c>
      <c r="I1681" s="23">
        <f t="shared" si="117"/>
        <v>9.70873786407767</v>
      </c>
      <c r="K1681" s="2">
        <v>515</v>
      </c>
    </row>
    <row r="1682" spans="2:11" ht="12.75">
      <c r="B1682" s="59">
        <v>10000</v>
      </c>
      <c r="C1682" s="34" t="s">
        <v>0</v>
      </c>
      <c r="D1682" s="1" t="s">
        <v>759</v>
      </c>
      <c r="E1682" s="1" t="s">
        <v>155</v>
      </c>
      <c r="F1682" s="52" t="s">
        <v>766</v>
      </c>
      <c r="G1682" s="28" t="s">
        <v>19</v>
      </c>
      <c r="H1682" s="5">
        <f t="shared" si="121"/>
        <v>-30000</v>
      </c>
      <c r="I1682" s="23">
        <f t="shared" si="117"/>
        <v>19.41747572815534</v>
      </c>
      <c r="K1682" s="2">
        <v>515</v>
      </c>
    </row>
    <row r="1683" spans="2:11" ht="12.75">
      <c r="B1683" s="59">
        <v>5000</v>
      </c>
      <c r="C1683" s="34" t="s">
        <v>0</v>
      </c>
      <c r="D1683" s="1" t="s">
        <v>759</v>
      </c>
      <c r="E1683" s="1" t="s">
        <v>760</v>
      </c>
      <c r="F1683" s="52" t="s">
        <v>767</v>
      </c>
      <c r="G1683" s="28" t="s">
        <v>19</v>
      </c>
      <c r="H1683" s="5">
        <f t="shared" si="121"/>
        <v>-35000</v>
      </c>
      <c r="I1683" s="23">
        <f t="shared" si="117"/>
        <v>9.70873786407767</v>
      </c>
      <c r="K1683" s="2">
        <v>515</v>
      </c>
    </row>
    <row r="1684" spans="2:11" ht="12.75">
      <c r="B1684" s="59">
        <v>5000</v>
      </c>
      <c r="C1684" s="34" t="s">
        <v>0</v>
      </c>
      <c r="D1684" s="1" t="s">
        <v>759</v>
      </c>
      <c r="E1684" s="1" t="s">
        <v>155</v>
      </c>
      <c r="F1684" s="28" t="s">
        <v>768</v>
      </c>
      <c r="G1684" s="28" t="s">
        <v>38</v>
      </c>
      <c r="H1684" s="5">
        <f t="shared" si="121"/>
        <v>-40000</v>
      </c>
      <c r="I1684" s="23">
        <f t="shared" si="117"/>
        <v>9.70873786407767</v>
      </c>
      <c r="K1684" s="2">
        <v>515</v>
      </c>
    </row>
    <row r="1685" spans="2:11" ht="12.75">
      <c r="B1685" s="59">
        <v>2500</v>
      </c>
      <c r="C1685" s="34" t="s">
        <v>0</v>
      </c>
      <c r="D1685" s="1" t="s">
        <v>759</v>
      </c>
      <c r="E1685" s="1" t="s">
        <v>760</v>
      </c>
      <c r="F1685" s="28" t="s">
        <v>769</v>
      </c>
      <c r="G1685" s="28" t="s">
        <v>38</v>
      </c>
      <c r="H1685" s="5">
        <f t="shared" si="121"/>
        <v>-42500</v>
      </c>
      <c r="I1685" s="23">
        <f t="shared" si="117"/>
        <v>4.854368932038835</v>
      </c>
      <c r="K1685" s="2">
        <v>515</v>
      </c>
    </row>
    <row r="1686" spans="2:11" ht="12.75">
      <c r="B1686" s="59">
        <v>5000</v>
      </c>
      <c r="C1686" s="34" t="s">
        <v>0</v>
      </c>
      <c r="D1686" s="1" t="s">
        <v>759</v>
      </c>
      <c r="E1686" s="1" t="s">
        <v>760</v>
      </c>
      <c r="F1686" s="28" t="s">
        <v>770</v>
      </c>
      <c r="G1686" s="28" t="s">
        <v>42</v>
      </c>
      <c r="H1686" s="5">
        <f t="shared" si="121"/>
        <v>-47500</v>
      </c>
      <c r="I1686" s="23">
        <f t="shared" si="117"/>
        <v>9.70873786407767</v>
      </c>
      <c r="K1686" s="2">
        <v>515</v>
      </c>
    </row>
    <row r="1687" spans="2:11" ht="12.75">
      <c r="B1687" s="59">
        <v>4000</v>
      </c>
      <c r="C1687" s="34" t="s">
        <v>0</v>
      </c>
      <c r="D1687" s="1" t="s">
        <v>759</v>
      </c>
      <c r="E1687" s="1" t="s">
        <v>155</v>
      </c>
      <c r="F1687" s="52" t="s">
        <v>771</v>
      </c>
      <c r="G1687" s="28" t="s">
        <v>42</v>
      </c>
      <c r="H1687" s="5">
        <f t="shared" si="121"/>
        <v>-51500</v>
      </c>
      <c r="I1687" s="23">
        <f t="shared" si="117"/>
        <v>7.766990291262136</v>
      </c>
      <c r="K1687" s="2">
        <v>515</v>
      </c>
    </row>
    <row r="1688" spans="2:11" ht="12.75">
      <c r="B1688" s="59">
        <v>2500</v>
      </c>
      <c r="C1688" s="34" t="s">
        <v>0</v>
      </c>
      <c r="D1688" s="1" t="s">
        <v>759</v>
      </c>
      <c r="E1688" s="1" t="s">
        <v>760</v>
      </c>
      <c r="F1688" s="41" t="s">
        <v>772</v>
      </c>
      <c r="G1688" s="28" t="s">
        <v>40</v>
      </c>
      <c r="H1688" s="5">
        <f t="shared" si="121"/>
        <v>-54000</v>
      </c>
      <c r="I1688" s="23">
        <f t="shared" si="117"/>
        <v>4.854368932038835</v>
      </c>
      <c r="K1688" s="2">
        <v>515</v>
      </c>
    </row>
    <row r="1689" spans="2:11" ht="12.75">
      <c r="B1689" s="59">
        <v>10000</v>
      </c>
      <c r="C1689" s="34" t="s">
        <v>0</v>
      </c>
      <c r="D1689" s="1" t="s">
        <v>759</v>
      </c>
      <c r="E1689" s="1" t="s">
        <v>155</v>
      </c>
      <c r="F1689" s="41" t="s">
        <v>773</v>
      </c>
      <c r="G1689" s="28" t="s">
        <v>40</v>
      </c>
      <c r="H1689" s="5">
        <f t="shared" si="121"/>
        <v>-64000</v>
      </c>
      <c r="I1689" s="23">
        <f t="shared" si="117"/>
        <v>19.41747572815534</v>
      </c>
      <c r="K1689" s="2">
        <v>515</v>
      </c>
    </row>
    <row r="1690" spans="2:11" ht="12.75">
      <c r="B1690" s="59">
        <v>12000</v>
      </c>
      <c r="C1690" s="34" t="s">
        <v>0</v>
      </c>
      <c r="D1690" s="1" t="s">
        <v>759</v>
      </c>
      <c r="E1690" s="1" t="s">
        <v>155</v>
      </c>
      <c r="F1690" s="41" t="s">
        <v>774</v>
      </c>
      <c r="G1690" s="28" t="s">
        <v>87</v>
      </c>
      <c r="H1690" s="5">
        <f t="shared" si="121"/>
        <v>-76000</v>
      </c>
      <c r="I1690" s="23">
        <f t="shared" si="117"/>
        <v>23.300970873786408</v>
      </c>
      <c r="K1690" s="2">
        <v>515</v>
      </c>
    </row>
    <row r="1691" spans="2:11" ht="12.75">
      <c r="B1691" s="59">
        <v>5000</v>
      </c>
      <c r="C1691" s="34" t="s">
        <v>0</v>
      </c>
      <c r="D1691" s="1" t="s">
        <v>759</v>
      </c>
      <c r="E1691" s="1" t="s">
        <v>760</v>
      </c>
      <c r="F1691" s="41" t="s">
        <v>775</v>
      </c>
      <c r="G1691" s="28" t="s">
        <v>87</v>
      </c>
      <c r="H1691" s="5">
        <f t="shared" si="121"/>
        <v>-81000</v>
      </c>
      <c r="I1691" s="23">
        <f t="shared" si="117"/>
        <v>9.70873786407767</v>
      </c>
      <c r="K1691" s="2">
        <v>515</v>
      </c>
    </row>
    <row r="1692" spans="2:11" ht="12.75">
      <c r="B1692" s="59">
        <v>10000</v>
      </c>
      <c r="C1692" s="34" t="s">
        <v>0</v>
      </c>
      <c r="D1692" s="1" t="s">
        <v>759</v>
      </c>
      <c r="E1692" s="1" t="s">
        <v>155</v>
      </c>
      <c r="F1692" s="41" t="s">
        <v>776</v>
      </c>
      <c r="G1692" s="28" t="s">
        <v>98</v>
      </c>
      <c r="H1692" s="5">
        <f t="shared" si="121"/>
        <v>-91000</v>
      </c>
      <c r="I1692" s="23">
        <f t="shared" si="117"/>
        <v>19.41747572815534</v>
      </c>
      <c r="K1692" s="2">
        <v>515</v>
      </c>
    </row>
    <row r="1693" spans="2:11" ht="12.75">
      <c r="B1693" s="59">
        <v>13000</v>
      </c>
      <c r="C1693" s="34" t="s">
        <v>0</v>
      </c>
      <c r="D1693" s="1" t="s">
        <v>759</v>
      </c>
      <c r="E1693" s="1" t="s">
        <v>155</v>
      </c>
      <c r="F1693" s="52" t="s">
        <v>777</v>
      </c>
      <c r="G1693" s="28" t="s">
        <v>100</v>
      </c>
      <c r="H1693" s="5">
        <f t="shared" si="121"/>
        <v>-104000</v>
      </c>
      <c r="I1693" s="23">
        <f t="shared" si="117"/>
        <v>25.24271844660194</v>
      </c>
      <c r="K1693" s="2">
        <v>515</v>
      </c>
    </row>
    <row r="1694" spans="2:11" ht="12.75">
      <c r="B1694" s="59">
        <v>5000</v>
      </c>
      <c r="C1694" s="34" t="s">
        <v>0</v>
      </c>
      <c r="D1694" s="1" t="s">
        <v>759</v>
      </c>
      <c r="E1694" s="1" t="s">
        <v>760</v>
      </c>
      <c r="F1694" s="28" t="s">
        <v>778</v>
      </c>
      <c r="G1694" s="28" t="s">
        <v>100</v>
      </c>
      <c r="H1694" s="5">
        <f t="shared" si="121"/>
        <v>-109000</v>
      </c>
      <c r="I1694" s="23">
        <f t="shared" si="117"/>
        <v>9.70873786407767</v>
      </c>
      <c r="K1694" s="2">
        <v>515</v>
      </c>
    </row>
    <row r="1695" spans="2:11" ht="12.75">
      <c r="B1695" s="59">
        <v>18000</v>
      </c>
      <c r="C1695" s="34" t="s">
        <v>0</v>
      </c>
      <c r="D1695" s="1" t="s">
        <v>759</v>
      </c>
      <c r="E1695" s="1" t="s">
        <v>155</v>
      </c>
      <c r="F1695" s="52" t="s">
        <v>779</v>
      </c>
      <c r="G1695" s="28" t="s">
        <v>104</v>
      </c>
      <c r="H1695" s="5">
        <f t="shared" si="121"/>
        <v>-127000</v>
      </c>
      <c r="I1695" s="23">
        <f aca="true" t="shared" si="122" ref="I1695:I1758">+B1695/K1695</f>
        <v>34.95145631067961</v>
      </c>
      <c r="K1695" s="2">
        <v>515</v>
      </c>
    </row>
    <row r="1696" spans="2:11" ht="12.75">
      <c r="B1696" s="59">
        <v>5000</v>
      </c>
      <c r="C1696" s="34" t="s">
        <v>0</v>
      </c>
      <c r="D1696" s="1" t="s">
        <v>759</v>
      </c>
      <c r="E1696" s="1" t="s">
        <v>760</v>
      </c>
      <c r="F1696" s="28" t="s">
        <v>780</v>
      </c>
      <c r="G1696" s="28" t="s">
        <v>104</v>
      </c>
      <c r="H1696" s="5">
        <f t="shared" si="121"/>
        <v>-132000</v>
      </c>
      <c r="I1696" s="23">
        <f t="shared" si="122"/>
        <v>9.70873786407767</v>
      </c>
      <c r="K1696" s="2">
        <v>515</v>
      </c>
    </row>
    <row r="1697" spans="2:11" ht="12.75">
      <c r="B1697" s="59">
        <v>5000</v>
      </c>
      <c r="C1697" s="34" t="s">
        <v>0</v>
      </c>
      <c r="D1697" s="1" t="s">
        <v>759</v>
      </c>
      <c r="E1697" s="1" t="s">
        <v>155</v>
      </c>
      <c r="F1697" s="28" t="s">
        <v>781</v>
      </c>
      <c r="G1697" s="28" t="s">
        <v>106</v>
      </c>
      <c r="H1697" s="5">
        <f t="shared" si="121"/>
        <v>-137000</v>
      </c>
      <c r="I1697" s="23">
        <f t="shared" si="122"/>
        <v>9.70873786407767</v>
      </c>
      <c r="K1697" s="2">
        <v>515</v>
      </c>
    </row>
    <row r="1698" spans="2:11" ht="12.75">
      <c r="B1698" s="59">
        <v>7500</v>
      </c>
      <c r="C1698" s="34" t="s">
        <v>0</v>
      </c>
      <c r="D1698" s="1" t="s">
        <v>759</v>
      </c>
      <c r="E1698" s="1" t="s">
        <v>760</v>
      </c>
      <c r="F1698" s="52" t="s">
        <v>782</v>
      </c>
      <c r="G1698" s="28" t="s">
        <v>106</v>
      </c>
      <c r="H1698" s="5">
        <f t="shared" si="121"/>
        <v>-144500</v>
      </c>
      <c r="I1698" s="23">
        <f t="shared" si="122"/>
        <v>14.563106796116505</v>
      </c>
      <c r="K1698" s="2">
        <v>515</v>
      </c>
    </row>
    <row r="1699" spans="2:11" ht="12.75">
      <c r="B1699" s="59">
        <v>7500</v>
      </c>
      <c r="C1699" s="34" t="s">
        <v>0</v>
      </c>
      <c r="D1699" s="1" t="s">
        <v>759</v>
      </c>
      <c r="E1699" s="1" t="s">
        <v>760</v>
      </c>
      <c r="F1699" s="52" t="s">
        <v>783</v>
      </c>
      <c r="G1699" s="28" t="s">
        <v>112</v>
      </c>
      <c r="H1699" s="5">
        <f t="shared" si="121"/>
        <v>-152000</v>
      </c>
      <c r="I1699" s="23">
        <f t="shared" si="122"/>
        <v>14.563106796116505</v>
      </c>
      <c r="K1699" s="2">
        <v>515</v>
      </c>
    </row>
    <row r="1700" spans="2:11" ht="12.75">
      <c r="B1700" s="59">
        <v>7500</v>
      </c>
      <c r="C1700" s="34" t="s">
        <v>0</v>
      </c>
      <c r="D1700" s="1" t="s">
        <v>759</v>
      </c>
      <c r="E1700" s="1" t="s">
        <v>760</v>
      </c>
      <c r="F1700" s="52" t="s">
        <v>784</v>
      </c>
      <c r="G1700" s="28" t="s">
        <v>115</v>
      </c>
      <c r="H1700" s="5">
        <f t="shared" si="121"/>
        <v>-159500</v>
      </c>
      <c r="I1700" s="23">
        <f t="shared" si="122"/>
        <v>14.563106796116505</v>
      </c>
      <c r="K1700" s="2">
        <v>515</v>
      </c>
    </row>
    <row r="1701" spans="2:11" ht="12.75">
      <c r="B1701" s="59">
        <v>5000</v>
      </c>
      <c r="C1701" s="34" t="s">
        <v>0</v>
      </c>
      <c r="D1701" s="1" t="s">
        <v>759</v>
      </c>
      <c r="E1701" s="1" t="s">
        <v>760</v>
      </c>
      <c r="F1701" s="28" t="s">
        <v>785</v>
      </c>
      <c r="G1701" s="28" t="s">
        <v>119</v>
      </c>
      <c r="H1701" s="5">
        <f t="shared" si="121"/>
        <v>-164500</v>
      </c>
      <c r="I1701" s="23">
        <f t="shared" si="122"/>
        <v>9.70873786407767</v>
      </c>
      <c r="K1701" s="2">
        <v>515</v>
      </c>
    </row>
    <row r="1702" spans="2:11" ht="12.75">
      <c r="B1702" s="59">
        <v>5000</v>
      </c>
      <c r="C1702" s="34" t="s">
        <v>0</v>
      </c>
      <c r="D1702" s="1" t="s">
        <v>759</v>
      </c>
      <c r="E1702" s="1" t="s">
        <v>760</v>
      </c>
      <c r="F1702" s="28" t="s">
        <v>786</v>
      </c>
      <c r="G1702" s="28" t="s">
        <v>160</v>
      </c>
      <c r="H1702" s="5">
        <f t="shared" si="121"/>
        <v>-169500</v>
      </c>
      <c r="I1702" s="23">
        <f t="shared" si="122"/>
        <v>9.70873786407767</v>
      </c>
      <c r="K1702" s="2">
        <v>515</v>
      </c>
    </row>
    <row r="1703" spans="2:11" ht="12.75">
      <c r="B1703" s="59">
        <v>5000</v>
      </c>
      <c r="C1703" s="34" t="s">
        <v>0</v>
      </c>
      <c r="D1703" s="1" t="s">
        <v>759</v>
      </c>
      <c r="E1703" s="1" t="s">
        <v>760</v>
      </c>
      <c r="F1703" s="28" t="s">
        <v>787</v>
      </c>
      <c r="G1703" s="28" t="s">
        <v>162</v>
      </c>
      <c r="H1703" s="5">
        <f t="shared" si="121"/>
        <v>-174500</v>
      </c>
      <c r="I1703" s="23">
        <f t="shared" si="122"/>
        <v>9.70873786407767</v>
      </c>
      <c r="K1703" s="2">
        <v>515</v>
      </c>
    </row>
    <row r="1704" spans="2:11" ht="12.75">
      <c r="B1704" s="169">
        <v>10000</v>
      </c>
      <c r="C1704" s="1" t="s">
        <v>0</v>
      </c>
      <c r="D1704" s="1" t="s">
        <v>759</v>
      </c>
      <c r="E1704" s="1" t="s">
        <v>760</v>
      </c>
      <c r="F1704" s="28" t="s">
        <v>788</v>
      </c>
      <c r="G1704" s="28" t="s">
        <v>215</v>
      </c>
      <c r="H1704" s="5">
        <f t="shared" si="121"/>
        <v>-184500</v>
      </c>
      <c r="I1704" s="23">
        <f t="shared" si="122"/>
        <v>19.41747572815534</v>
      </c>
      <c r="K1704" s="2">
        <v>515</v>
      </c>
    </row>
    <row r="1705" spans="2:11" ht="12.75">
      <c r="B1705" s="59">
        <v>5000</v>
      </c>
      <c r="C1705" s="1" t="s">
        <v>0</v>
      </c>
      <c r="D1705" s="1" t="s">
        <v>759</v>
      </c>
      <c r="E1705" s="1" t="s">
        <v>760</v>
      </c>
      <c r="F1705" s="52" t="s">
        <v>789</v>
      </c>
      <c r="G1705" s="28" t="s">
        <v>265</v>
      </c>
      <c r="H1705" s="5">
        <f t="shared" si="121"/>
        <v>-189500</v>
      </c>
      <c r="I1705" s="23">
        <f t="shared" si="122"/>
        <v>9.70873786407767</v>
      </c>
      <c r="K1705" s="2">
        <v>515</v>
      </c>
    </row>
    <row r="1706" spans="2:11" ht="12.75">
      <c r="B1706" s="59">
        <v>5000</v>
      </c>
      <c r="C1706" s="1" t="s">
        <v>0</v>
      </c>
      <c r="D1706" s="1" t="s">
        <v>759</v>
      </c>
      <c r="E1706" s="1" t="s">
        <v>760</v>
      </c>
      <c r="F1706" s="28" t="s">
        <v>790</v>
      </c>
      <c r="G1706" s="28" t="s">
        <v>220</v>
      </c>
      <c r="H1706" s="5">
        <f t="shared" si="121"/>
        <v>-194500</v>
      </c>
      <c r="I1706" s="23">
        <f t="shared" si="122"/>
        <v>9.70873786407767</v>
      </c>
      <c r="K1706" s="2">
        <v>515</v>
      </c>
    </row>
    <row r="1707" spans="2:11" ht="12.75">
      <c r="B1707" s="59">
        <v>10000</v>
      </c>
      <c r="C1707" s="1" t="s">
        <v>0</v>
      </c>
      <c r="D1707" s="1" t="s">
        <v>759</v>
      </c>
      <c r="E1707" s="1" t="s">
        <v>155</v>
      </c>
      <c r="F1707" s="52" t="s">
        <v>791</v>
      </c>
      <c r="G1707" s="28" t="s">
        <v>269</v>
      </c>
      <c r="H1707" s="5">
        <f t="shared" si="121"/>
        <v>-204500</v>
      </c>
      <c r="I1707" s="23">
        <f t="shared" si="122"/>
        <v>19.41747572815534</v>
      </c>
      <c r="K1707" s="2">
        <v>515</v>
      </c>
    </row>
    <row r="1708" spans="2:11" ht="12.75">
      <c r="B1708" s="59">
        <v>5000</v>
      </c>
      <c r="C1708" s="1" t="s">
        <v>0</v>
      </c>
      <c r="D1708" s="1" t="s">
        <v>759</v>
      </c>
      <c r="E1708" s="1" t="s">
        <v>760</v>
      </c>
      <c r="F1708" s="28" t="s">
        <v>792</v>
      </c>
      <c r="G1708" s="28" t="s">
        <v>271</v>
      </c>
      <c r="H1708" s="5">
        <f t="shared" si="121"/>
        <v>-209500</v>
      </c>
      <c r="I1708" s="23">
        <f t="shared" si="122"/>
        <v>9.70873786407767</v>
      </c>
      <c r="K1708" s="2">
        <v>515</v>
      </c>
    </row>
    <row r="1709" spans="2:11" ht="12.75">
      <c r="B1709" s="59">
        <v>15000</v>
      </c>
      <c r="C1709" s="1" t="s">
        <v>0</v>
      </c>
      <c r="D1709" s="1" t="s">
        <v>759</v>
      </c>
      <c r="E1709" s="1" t="s">
        <v>155</v>
      </c>
      <c r="F1709" s="52" t="s">
        <v>793</v>
      </c>
      <c r="G1709" s="28" t="s">
        <v>271</v>
      </c>
      <c r="H1709" s="5">
        <f t="shared" si="121"/>
        <v>-224500</v>
      </c>
      <c r="I1709" s="23">
        <f t="shared" si="122"/>
        <v>29.12621359223301</v>
      </c>
      <c r="K1709" s="2">
        <v>515</v>
      </c>
    </row>
    <row r="1710" spans="2:11" ht="12.75">
      <c r="B1710" s="59">
        <v>8000</v>
      </c>
      <c r="C1710" s="1" t="s">
        <v>0</v>
      </c>
      <c r="D1710" s="1" t="s">
        <v>759</v>
      </c>
      <c r="E1710" s="1" t="s">
        <v>155</v>
      </c>
      <c r="F1710" s="52" t="s">
        <v>794</v>
      </c>
      <c r="G1710" s="28" t="s">
        <v>273</v>
      </c>
      <c r="H1710" s="5">
        <f t="shared" si="121"/>
        <v>-232500</v>
      </c>
      <c r="I1710" s="23">
        <f t="shared" si="122"/>
        <v>15.533980582524272</v>
      </c>
      <c r="K1710" s="2">
        <v>515</v>
      </c>
    </row>
    <row r="1711" spans="2:11" ht="12.75">
      <c r="B1711" s="59">
        <v>5000</v>
      </c>
      <c r="C1711" s="1" t="s">
        <v>0</v>
      </c>
      <c r="D1711" s="1" t="s">
        <v>759</v>
      </c>
      <c r="E1711" s="1" t="s">
        <v>760</v>
      </c>
      <c r="F1711" s="28" t="s">
        <v>795</v>
      </c>
      <c r="G1711" s="28" t="s">
        <v>273</v>
      </c>
      <c r="H1711" s="5">
        <f t="shared" si="121"/>
        <v>-237500</v>
      </c>
      <c r="I1711" s="23">
        <f t="shared" si="122"/>
        <v>9.70873786407767</v>
      </c>
      <c r="K1711" s="2">
        <v>515</v>
      </c>
    </row>
    <row r="1712" spans="2:11" ht="12.75">
      <c r="B1712" s="59">
        <v>2500</v>
      </c>
      <c r="C1712" s="1" t="s">
        <v>0</v>
      </c>
      <c r="D1712" s="1" t="s">
        <v>759</v>
      </c>
      <c r="E1712" s="1" t="s">
        <v>760</v>
      </c>
      <c r="F1712" s="28" t="s">
        <v>796</v>
      </c>
      <c r="G1712" s="28" t="s">
        <v>318</v>
      </c>
      <c r="H1712" s="5">
        <f t="shared" si="121"/>
        <v>-240000</v>
      </c>
      <c r="I1712" s="23">
        <f t="shared" si="122"/>
        <v>4.854368932038835</v>
      </c>
      <c r="K1712" s="2">
        <v>515</v>
      </c>
    </row>
    <row r="1713" spans="2:11" ht="12.75">
      <c r="B1713" s="59">
        <v>5000</v>
      </c>
      <c r="C1713" s="1" t="s">
        <v>0</v>
      </c>
      <c r="D1713" s="1" t="s">
        <v>759</v>
      </c>
      <c r="E1713" s="13" t="s">
        <v>155</v>
      </c>
      <c r="F1713" s="28" t="s">
        <v>797</v>
      </c>
      <c r="G1713" s="28" t="s">
        <v>318</v>
      </c>
      <c r="H1713" s="5">
        <f t="shared" si="121"/>
        <v>-245000</v>
      </c>
      <c r="I1713" s="23">
        <f t="shared" si="122"/>
        <v>9.70873786407767</v>
      </c>
      <c r="K1713" s="2">
        <v>515</v>
      </c>
    </row>
    <row r="1714" spans="2:11" ht="12.75">
      <c r="B1714" s="59">
        <v>7500</v>
      </c>
      <c r="C1714" s="1" t="s">
        <v>0</v>
      </c>
      <c r="D1714" s="1" t="s">
        <v>759</v>
      </c>
      <c r="E1714" s="1" t="s">
        <v>760</v>
      </c>
      <c r="F1714" s="28" t="s">
        <v>798</v>
      </c>
      <c r="G1714" s="28" t="s">
        <v>321</v>
      </c>
      <c r="H1714" s="5">
        <f t="shared" si="121"/>
        <v>-252500</v>
      </c>
      <c r="I1714" s="23">
        <f t="shared" si="122"/>
        <v>14.563106796116505</v>
      </c>
      <c r="K1714" s="2">
        <v>515</v>
      </c>
    </row>
    <row r="1715" spans="2:11" ht="12.75">
      <c r="B1715" s="59">
        <v>10000</v>
      </c>
      <c r="C1715" s="1" t="s">
        <v>0</v>
      </c>
      <c r="D1715" s="1" t="s">
        <v>759</v>
      </c>
      <c r="E1715" s="1" t="s">
        <v>760</v>
      </c>
      <c r="F1715" s="52" t="s">
        <v>799</v>
      </c>
      <c r="G1715" s="28" t="s">
        <v>324</v>
      </c>
      <c r="H1715" s="5">
        <f t="shared" si="121"/>
        <v>-262500</v>
      </c>
      <c r="I1715" s="23">
        <f t="shared" si="122"/>
        <v>19.41747572815534</v>
      </c>
      <c r="K1715" s="2">
        <v>515</v>
      </c>
    </row>
    <row r="1716" spans="2:11" ht="12.75">
      <c r="B1716" s="59">
        <v>11000</v>
      </c>
      <c r="C1716" s="1" t="s">
        <v>0</v>
      </c>
      <c r="D1716" s="1" t="s">
        <v>759</v>
      </c>
      <c r="E1716" s="1" t="s">
        <v>155</v>
      </c>
      <c r="F1716" s="52" t="s">
        <v>800</v>
      </c>
      <c r="G1716" s="28" t="s">
        <v>324</v>
      </c>
      <c r="H1716" s="5">
        <f t="shared" si="121"/>
        <v>-273500</v>
      </c>
      <c r="I1716" s="23">
        <f t="shared" si="122"/>
        <v>21.359223300970875</v>
      </c>
      <c r="K1716" s="2">
        <v>515</v>
      </c>
    </row>
    <row r="1717" spans="2:11" ht="12.75">
      <c r="B1717" s="59">
        <v>14000</v>
      </c>
      <c r="C1717" s="1" t="s">
        <v>0</v>
      </c>
      <c r="D1717" s="1" t="s">
        <v>759</v>
      </c>
      <c r="E1717" s="1" t="s">
        <v>155</v>
      </c>
      <c r="F1717" s="52" t="s">
        <v>801</v>
      </c>
      <c r="G1717" s="28" t="s">
        <v>293</v>
      </c>
      <c r="H1717" s="5">
        <f t="shared" si="121"/>
        <v>-287500</v>
      </c>
      <c r="I1717" s="23">
        <f t="shared" si="122"/>
        <v>27.184466019417474</v>
      </c>
      <c r="K1717" s="2">
        <v>515</v>
      </c>
    </row>
    <row r="1718" spans="2:11" ht="12.75">
      <c r="B1718" s="59">
        <v>7500</v>
      </c>
      <c r="C1718" s="1" t="s">
        <v>0</v>
      </c>
      <c r="D1718" s="1" t="s">
        <v>759</v>
      </c>
      <c r="E1718" s="1" t="s">
        <v>760</v>
      </c>
      <c r="F1718" s="52" t="s">
        <v>802</v>
      </c>
      <c r="G1718" s="28" t="s">
        <v>293</v>
      </c>
      <c r="H1718" s="5">
        <f t="shared" si="121"/>
        <v>-295000</v>
      </c>
      <c r="I1718" s="23">
        <f t="shared" si="122"/>
        <v>14.563106796116505</v>
      </c>
      <c r="K1718" s="2">
        <v>515</v>
      </c>
    </row>
    <row r="1719" spans="1:11" s="47" customFormat="1" ht="12.75">
      <c r="A1719" s="12"/>
      <c r="B1719" s="84">
        <f>SUM(B1677:B1718)</f>
        <v>295000</v>
      </c>
      <c r="C1719" s="12" t="s">
        <v>803</v>
      </c>
      <c r="D1719" s="12"/>
      <c r="E1719" s="12"/>
      <c r="F1719" s="19"/>
      <c r="G1719" s="19"/>
      <c r="H1719" s="44">
        <v>0</v>
      </c>
      <c r="I1719" s="45">
        <f t="shared" si="122"/>
        <v>572.8155339805825</v>
      </c>
      <c r="K1719" s="2">
        <v>515</v>
      </c>
    </row>
    <row r="1720" spans="8:11" ht="12.75">
      <c r="H1720" s="5">
        <f>H1719-B1720</f>
        <v>0</v>
      </c>
      <c r="I1720" s="23">
        <f t="shared" si="122"/>
        <v>0</v>
      </c>
      <c r="K1720" s="2">
        <v>515</v>
      </c>
    </row>
    <row r="1721" spans="8:11" ht="12.75">
      <c r="H1721" s="5">
        <v>0</v>
      </c>
      <c r="I1721" s="23">
        <f t="shared" si="122"/>
        <v>0</v>
      </c>
      <c r="K1721" s="2">
        <v>515</v>
      </c>
    </row>
    <row r="1722" spans="8:11" ht="12.75">
      <c r="H1722" s="5">
        <f aca="true" t="shared" si="123" ref="H1722:H1741">H1721-B1722</f>
        <v>0</v>
      </c>
      <c r="I1722" s="23">
        <f t="shared" si="122"/>
        <v>0</v>
      </c>
      <c r="K1722" s="2">
        <v>515</v>
      </c>
    </row>
    <row r="1723" spans="2:11" ht="12.75">
      <c r="B1723" s="143">
        <v>1200</v>
      </c>
      <c r="C1723" s="1" t="s">
        <v>24</v>
      </c>
      <c r="D1723" s="1" t="s">
        <v>758</v>
      </c>
      <c r="F1723" s="28" t="s">
        <v>166</v>
      </c>
      <c r="G1723" s="31" t="s">
        <v>17</v>
      </c>
      <c r="H1723" s="5">
        <f t="shared" si="123"/>
        <v>-1200</v>
      </c>
      <c r="I1723" s="23">
        <f t="shared" si="122"/>
        <v>2.3300970873786406</v>
      </c>
      <c r="K1723" s="2">
        <v>515</v>
      </c>
    </row>
    <row r="1724" spans="2:11" ht="12.75">
      <c r="B1724" s="143">
        <v>800</v>
      </c>
      <c r="C1724" s="1" t="s">
        <v>24</v>
      </c>
      <c r="D1724" s="1" t="s">
        <v>758</v>
      </c>
      <c r="F1724" s="28" t="s">
        <v>166</v>
      </c>
      <c r="G1724" s="31" t="s">
        <v>14</v>
      </c>
      <c r="H1724" s="5">
        <f t="shared" si="123"/>
        <v>-2000</v>
      </c>
      <c r="I1724" s="23">
        <f t="shared" si="122"/>
        <v>1.5533980582524272</v>
      </c>
      <c r="K1724" s="2">
        <v>515</v>
      </c>
    </row>
    <row r="1725" spans="2:11" ht="12.75">
      <c r="B1725" s="143">
        <v>1600</v>
      </c>
      <c r="C1725" s="1" t="s">
        <v>24</v>
      </c>
      <c r="D1725" s="1" t="s">
        <v>758</v>
      </c>
      <c r="F1725" s="28" t="s">
        <v>166</v>
      </c>
      <c r="G1725" s="31" t="s">
        <v>19</v>
      </c>
      <c r="H1725" s="5">
        <f t="shared" si="123"/>
        <v>-3600</v>
      </c>
      <c r="I1725" s="23">
        <f t="shared" si="122"/>
        <v>3.1067961165048543</v>
      </c>
      <c r="K1725" s="2">
        <v>515</v>
      </c>
    </row>
    <row r="1726" spans="2:11" ht="12.75">
      <c r="B1726" s="143">
        <v>1500</v>
      </c>
      <c r="C1726" s="1" t="s">
        <v>24</v>
      </c>
      <c r="D1726" s="1" t="s">
        <v>758</v>
      </c>
      <c r="F1726" s="28" t="s">
        <v>166</v>
      </c>
      <c r="G1726" s="31" t="s">
        <v>38</v>
      </c>
      <c r="H1726" s="5">
        <f t="shared" si="123"/>
        <v>-5100</v>
      </c>
      <c r="I1726" s="23">
        <f t="shared" si="122"/>
        <v>2.912621359223301</v>
      </c>
      <c r="K1726" s="2">
        <v>515</v>
      </c>
    </row>
    <row r="1727" spans="2:11" ht="12.75">
      <c r="B1727" s="143">
        <v>700</v>
      </c>
      <c r="C1727" s="1" t="s">
        <v>24</v>
      </c>
      <c r="D1727" s="1" t="s">
        <v>758</v>
      </c>
      <c r="F1727" s="28" t="s">
        <v>166</v>
      </c>
      <c r="G1727" s="31" t="s">
        <v>42</v>
      </c>
      <c r="H1727" s="5">
        <f t="shared" si="123"/>
        <v>-5800</v>
      </c>
      <c r="I1727" s="23">
        <f t="shared" si="122"/>
        <v>1.3592233009708738</v>
      </c>
      <c r="K1727" s="2">
        <v>515</v>
      </c>
    </row>
    <row r="1728" spans="2:11" ht="12.75">
      <c r="B1728" s="143">
        <v>1200</v>
      </c>
      <c r="C1728" s="1" t="s">
        <v>24</v>
      </c>
      <c r="D1728" s="1" t="s">
        <v>758</v>
      </c>
      <c r="F1728" s="28" t="s">
        <v>166</v>
      </c>
      <c r="G1728" s="31" t="s">
        <v>40</v>
      </c>
      <c r="H1728" s="5">
        <f t="shared" si="123"/>
        <v>-7000</v>
      </c>
      <c r="I1728" s="23">
        <f t="shared" si="122"/>
        <v>2.3300970873786406</v>
      </c>
      <c r="K1728" s="2">
        <v>515</v>
      </c>
    </row>
    <row r="1729" spans="2:11" ht="12.75">
      <c r="B1729" s="143">
        <v>1000</v>
      </c>
      <c r="C1729" s="1" t="s">
        <v>24</v>
      </c>
      <c r="D1729" s="1" t="s">
        <v>758</v>
      </c>
      <c r="F1729" s="28" t="s">
        <v>166</v>
      </c>
      <c r="G1729" s="31" t="s">
        <v>87</v>
      </c>
      <c r="H1729" s="5">
        <f t="shared" si="123"/>
        <v>-8000</v>
      </c>
      <c r="I1729" s="23">
        <f t="shared" si="122"/>
        <v>1.941747572815534</v>
      </c>
      <c r="K1729" s="2">
        <v>515</v>
      </c>
    </row>
    <row r="1730" spans="2:11" ht="12.75">
      <c r="B1730" s="143">
        <v>1300</v>
      </c>
      <c r="C1730" s="1" t="s">
        <v>24</v>
      </c>
      <c r="D1730" s="1" t="s">
        <v>758</v>
      </c>
      <c r="F1730" s="28" t="s">
        <v>166</v>
      </c>
      <c r="G1730" s="31" t="s">
        <v>98</v>
      </c>
      <c r="H1730" s="5">
        <f t="shared" si="123"/>
        <v>-9300</v>
      </c>
      <c r="I1730" s="23">
        <f t="shared" si="122"/>
        <v>2.5242718446601944</v>
      </c>
      <c r="K1730" s="2">
        <v>515</v>
      </c>
    </row>
    <row r="1731" spans="2:11" ht="12.75">
      <c r="B1731" s="143">
        <v>1000</v>
      </c>
      <c r="C1731" s="1" t="s">
        <v>24</v>
      </c>
      <c r="D1731" s="1" t="s">
        <v>758</v>
      </c>
      <c r="F1731" s="28" t="s">
        <v>166</v>
      </c>
      <c r="G1731" s="31" t="s">
        <v>100</v>
      </c>
      <c r="H1731" s="5">
        <f t="shared" si="123"/>
        <v>-10300</v>
      </c>
      <c r="I1731" s="23">
        <f t="shared" si="122"/>
        <v>1.941747572815534</v>
      </c>
      <c r="K1731" s="2">
        <v>515</v>
      </c>
    </row>
    <row r="1732" spans="2:11" ht="12.75">
      <c r="B1732" s="143">
        <v>2500</v>
      </c>
      <c r="C1732" s="1" t="s">
        <v>24</v>
      </c>
      <c r="D1732" s="1" t="s">
        <v>758</v>
      </c>
      <c r="F1732" s="28" t="s">
        <v>166</v>
      </c>
      <c r="G1732" s="31" t="s">
        <v>100</v>
      </c>
      <c r="H1732" s="5">
        <f t="shared" si="123"/>
        <v>-12800</v>
      </c>
      <c r="I1732" s="23">
        <f t="shared" si="122"/>
        <v>4.854368932038835</v>
      </c>
      <c r="K1732" s="2">
        <v>515</v>
      </c>
    </row>
    <row r="1733" spans="2:11" ht="12.75">
      <c r="B1733" s="143">
        <v>600</v>
      </c>
      <c r="C1733" s="1" t="s">
        <v>24</v>
      </c>
      <c r="D1733" s="1" t="s">
        <v>758</v>
      </c>
      <c r="F1733" s="28" t="s">
        <v>166</v>
      </c>
      <c r="G1733" s="28" t="s">
        <v>104</v>
      </c>
      <c r="H1733" s="5">
        <f t="shared" si="123"/>
        <v>-13400</v>
      </c>
      <c r="I1733" s="23">
        <f t="shared" si="122"/>
        <v>1.1650485436893203</v>
      </c>
      <c r="K1733" s="2">
        <v>515</v>
      </c>
    </row>
    <row r="1734" spans="2:11" ht="12.75">
      <c r="B1734" s="143">
        <v>2500</v>
      </c>
      <c r="C1734" s="1" t="s">
        <v>24</v>
      </c>
      <c r="D1734" s="1" t="s">
        <v>758</v>
      </c>
      <c r="F1734" s="28" t="s">
        <v>166</v>
      </c>
      <c r="G1734" s="31" t="s">
        <v>106</v>
      </c>
      <c r="H1734" s="5">
        <f t="shared" si="123"/>
        <v>-15900</v>
      </c>
      <c r="I1734" s="23">
        <f t="shared" si="122"/>
        <v>4.854368932038835</v>
      </c>
      <c r="K1734" s="2">
        <v>515</v>
      </c>
    </row>
    <row r="1735" spans="2:11" ht="12.75">
      <c r="B1735" s="143">
        <v>600</v>
      </c>
      <c r="C1735" s="1" t="s">
        <v>24</v>
      </c>
      <c r="D1735" s="1" t="s">
        <v>758</v>
      </c>
      <c r="F1735" s="28" t="s">
        <v>166</v>
      </c>
      <c r="G1735" s="31" t="s">
        <v>106</v>
      </c>
      <c r="H1735" s="5">
        <f t="shared" si="123"/>
        <v>-16500</v>
      </c>
      <c r="I1735" s="23">
        <f t="shared" si="122"/>
        <v>1.1650485436893203</v>
      </c>
      <c r="K1735" s="2">
        <v>515</v>
      </c>
    </row>
    <row r="1736" spans="2:11" ht="12.75">
      <c r="B1736" s="143">
        <v>1600</v>
      </c>
      <c r="C1736" s="1" t="s">
        <v>24</v>
      </c>
      <c r="D1736" s="1" t="s">
        <v>758</v>
      </c>
      <c r="F1736" s="28" t="s">
        <v>166</v>
      </c>
      <c r="G1736" s="31" t="s">
        <v>112</v>
      </c>
      <c r="H1736" s="5">
        <f t="shared" si="123"/>
        <v>-18100</v>
      </c>
      <c r="I1736" s="23">
        <f t="shared" si="122"/>
        <v>3.1067961165048543</v>
      </c>
      <c r="K1736" s="2">
        <v>515</v>
      </c>
    </row>
    <row r="1737" spans="2:11" ht="12.75">
      <c r="B1737" s="143">
        <v>2000</v>
      </c>
      <c r="C1737" s="1" t="s">
        <v>24</v>
      </c>
      <c r="D1737" s="1" t="s">
        <v>758</v>
      </c>
      <c r="F1737" s="28" t="s">
        <v>166</v>
      </c>
      <c r="G1737" s="28" t="s">
        <v>215</v>
      </c>
      <c r="H1737" s="5">
        <f t="shared" si="123"/>
        <v>-20100</v>
      </c>
      <c r="I1737" s="23">
        <f t="shared" si="122"/>
        <v>3.883495145631068</v>
      </c>
      <c r="K1737" s="2">
        <v>515</v>
      </c>
    </row>
    <row r="1738" spans="2:11" ht="12.75">
      <c r="B1738" s="143">
        <v>1500</v>
      </c>
      <c r="C1738" s="1" t="s">
        <v>24</v>
      </c>
      <c r="D1738" s="1" t="s">
        <v>758</v>
      </c>
      <c r="F1738" s="28" t="s">
        <v>166</v>
      </c>
      <c r="G1738" s="28" t="s">
        <v>269</v>
      </c>
      <c r="H1738" s="5">
        <f t="shared" si="123"/>
        <v>-21600</v>
      </c>
      <c r="I1738" s="23">
        <f t="shared" si="122"/>
        <v>2.912621359223301</v>
      </c>
      <c r="K1738" s="2">
        <v>515</v>
      </c>
    </row>
    <row r="1739" spans="2:11" ht="12.75">
      <c r="B1739" s="143">
        <v>2000</v>
      </c>
      <c r="C1739" s="1" t="s">
        <v>24</v>
      </c>
      <c r="D1739" s="1" t="s">
        <v>758</v>
      </c>
      <c r="F1739" s="28" t="s">
        <v>166</v>
      </c>
      <c r="G1739" s="28" t="s">
        <v>271</v>
      </c>
      <c r="H1739" s="5">
        <f t="shared" si="123"/>
        <v>-23600</v>
      </c>
      <c r="I1739" s="23">
        <f t="shared" si="122"/>
        <v>3.883495145631068</v>
      </c>
      <c r="K1739" s="2">
        <v>515</v>
      </c>
    </row>
    <row r="1740" spans="2:11" ht="12.75">
      <c r="B1740" s="143">
        <v>1000</v>
      </c>
      <c r="C1740" s="1" t="s">
        <v>24</v>
      </c>
      <c r="D1740" s="1" t="s">
        <v>758</v>
      </c>
      <c r="F1740" s="28" t="s">
        <v>166</v>
      </c>
      <c r="G1740" s="28" t="s">
        <v>804</v>
      </c>
      <c r="H1740" s="5">
        <f t="shared" si="123"/>
        <v>-24600</v>
      </c>
      <c r="I1740" s="23">
        <f t="shared" si="122"/>
        <v>1.941747572815534</v>
      </c>
      <c r="K1740" s="2">
        <v>515</v>
      </c>
    </row>
    <row r="1741" spans="2:11" ht="12.75">
      <c r="B1741" s="143">
        <v>2000</v>
      </c>
      <c r="C1741" s="1" t="s">
        <v>24</v>
      </c>
      <c r="D1741" s="1" t="s">
        <v>758</v>
      </c>
      <c r="F1741" s="28" t="s">
        <v>166</v>
      </c>
      <c r="G1741" s="28" t="s">
        <v>321</v>
      </c>
      <c r="H1741" s="5">
        <f t="shared" si="123"/>
        <v>-26600</v>
      </c>
      <c r="I1741" s="23">
        <f t="shared" si="122"/>
        <v>3.883495145631068</v>
      </c>
      <c r="K1741" s="2">
        <v>515</v>
      </c>
    </row>
    <row r="1742" spans="1:11" s="47" customFormat="1" ht="12.75">
      <c r="A1742" s="12"/>
      <c r="B1742" s="260">
        <f>SUM(B1723:B1741)</f>
        <v>26600</v>
      </c>
      <c r="C1742" s="12" t="s">
        <v>24</v>
      </c>
      <c r="D1742" s="12"/>
      <c r="E1742" s="12"/>
      <c r="F1742" s="19"/>
      <c r="G1742" s="19"/>
      <c r="H1742" s="44">
        <v>0</v>
      </c>
      <c r="I1742" s="45">
        <f t="shared" si="122"/>
        <v>51.650485436893206</v>
      </c>
      <c r="K1742" s="2">
        <v>515</v>
      </c>
    </row>
    <row r="1743" spans="8:11" ht="12.75">
      <c r="H1743" s="5">
        <f aca="true" t="shared" si="124" ref="H1743:H1748">H1742-B1743</f>
        <v>0</v>
      </c>
      <c r="I1743" s="23">
        <f t="shared" si="122"/>
        <v>0</v>
      </c>
      <c r="K1743" s="2">
        <v>515</v>
      </c>
    </row>
    <row r="1744" spans="8:11" ht="12.75">
      <c r="H1744" s="5">
        <f t="shared" si="124"/>
        <v>0</v>
      </c>
      <c r="I1744" s="23">
        <f t="shared" si="122"/>
        <v>0</v>
      </c>
      <c r="K1744" s="2">
        <v>515</v>
      </c>
    </row>
    <row r="1745" spans="2:11" ht="12.75">
      <c r="B1745" s="6"/>
      <c r="H1745" s="5">
        <f t="shared" si="124"/>
        <v>0</v>
      </c>
      <c r="I1745" s="23">
        <f t="shared" si="122"/>
        <v>0</v>
      </c>
      <c r="K1745" s="2">
        <v>515</v>
      </c>
    </row>
    <row r="1746" spans="2:11" ht="12.75">
      <c r="B1746" s="85">
        <v>300000</v>
      </c>
      <c r="C1746" s="1" t="s">
        <v>805</v>
      </c>
      <c r="D1746" s="1" t="s">
        <v>759</v>
      </c>
      <c r="F1746" s="28" t="s">
        <v>454</v>
      </c>
      <c r="G1746" s="28" t="s">
        <v>160</v>
      </c>
      <c r="H1746" s="5">
        <f t="shared" si="124"/>
        <v>-300000</v>
      </c>
      <c r="I1746" s="23">
        <f t="shared" si="122"/>
        <v>582.5242718446602</v>
      </c>
      <c r="K1746" s="2">
        <v>515</v>
      </c>
    </row>
    <row r="1747" spans="2:11" ht="12.75">
      <c r="B1747" s="267">
        <v>50000</v>
      </c>
      <c r="C1747" s="1" t="s">
        <v>806</v>
      </c>
      <c r="D1747" s="86" t="s">
        <v>759</v>
      </c>
      <c r="E1747" s="86"/>
      <c r="F1747" s="87" t="s">
        <v>807</v>
      </c>
      <c r="G1747" s="31" t="s">
        <v>94</v>
      </c>
      <c r="H1747" s="5">
        <f t="shared" si="124"/>
        <v>-350000</v>
      </c>
      <c r="I1747" s="23">
        <f t="shared" si="122"/>
        <v>97.0873786407767</v>
      </c>
      <c r="K1747" s="2">
        <v>515</v>
      </c>
    </row>
    <row r="1748" spans="2:11" ht="12.75">
      <c r="B1748" s="257">
        <v>800000</v>
      </c>
      <c r="C1748" s="13" t="s">
        <v>808</v>
      </c>
      <c r="D1748" s="13" t="s">
        <v>759</v>
      </c>
      <c r="E1748" s="13" t="s">
        <v>809</v>
      </c>
      <c r="F1748" s="31" t="s">
        <v>810</v>
      </c>
      <c r="G1748" s="28" t="s">
        <v>160</v>
      </c>
      <c r="H1748" s="5">
        <f t="shared" si="124"/>
        <v>-1150000</v>
      </c>
      <c r="I1748" s="23">
        <f t="shared" si="122"/>
        <v>1553.3980582524273</v>
      </c>
      <c r="K1748" s="2">
        <v>515</v>
      </c>
    </row>
    <row r="1749" spans="1:11" s="47" customFormat="1" ht="12.75">
      <c r="A1749" s="12"/>
      <c r="B1749" s="44">
        <f>SUM(B1746:B1748)</f>
        <v>1150000</v>
      </c>
      <c r="C1749" s="12"/>
      <c r="D1749" s="12"/>
      <c r="E1749" s="12" t="s">
        <v>455</v>
      </c>
      <c r="F1749" s="19"/>
      <c r="G1749" s="19"/>
      <c r="H1749" s="44">
        <v>0</v>
      </c>
      <c r="I1749" s="45">
        <f t="shared" si="122"/>
        <v>2233.009708737864</v>
      </c>
      <c r="K1749" s="2">
        <v>515</v>
      </c>
    </row>
    <row r="1750" spans="2:11" ht="12.75">
      <c r="B1750" s="54"/>
      <c r="H1750" s="5">
        <f>H1749-B1750</f>
        <v>0</v>
      </c>
      <c r="I1750" s="23">
        <f t="shared" si="122"/>
        <v>0</v>
      </c>
      <c r="K1750" s="2">
        <v>515</v>
      </c>
    </row>
    <row r="1751" spans="8:11" ht="12.75">
      <c r="H1751" s="5">
        <v>0</v>
      </c>
      <c r="I1751" s="23">
        <f t="shared" si="122"/>
        <v>0</v>
      </c>
      <c r="K1751" s="2">
        <v>515</v>
      </c>
    </row>
    <row r="1752" spans="8:11" ht="12.75">
      <c r="H1752" s="5">
        <f>H1751-B1752</f>
        <v>0</v>
      </c>
      <c r="I1752" s="23">
        <f t="shared" si="122"/>
        <v>0</v>
      </c>
      <c r="K1752" s="2">
        <v>515</v>
      </c>
    </row>
    <row r="1753" spans="1:11" s="70" customFormat="1" ht="13.5" thickBot="1">
      <c r="A1753" s="66"/>
      <c r="B1753" s="241">
        <f>+B1770+B1776+B1815+B1846+B1872+B1877+B1883+B1888+B1892</f>
        <v>666129</v>
      </c>
      <c r="C1753" s="64"/>
      <c r="D1753" s="65" t="s">
        <v>811</v>
      </c>
      <c r="E1753" s="66"/>
      <c r="F1753" s="67"/>
      <c r="G1753" s="67"/>
      <c r="H1753" s="68">
        <f>H1752-B1753</f>
        <v>-666129</v>
      </c>
      <c r="I1753" s="69">
        <f t="shared" si="122"/>
        <v>1293.4543689320387</v>
      </c>
      <c r="K1753" s="2">
        <v>515</v>
      </c>
    </row>
    <row r="1754" spans="2:11" ht="12.75">
      <c r="B1754" s="242"/>
      <c r="H1754" s="5">
        <v>0</v>
      </c>
      <c r="I1754" s="23">
        <f t="shared" si="122"/>
        <v>0</v>
      </c>
      <c r="K1754" s="2">
        <v>515</v>
      </c>
    </row>
    <row r="1755" spans="2:11" ht="12.75">
      <c r="B1755" s="8">
        <v>2500</v>
      </c>
      <c r="C1755" s="34" t="s">
        <v>0</v>
      </c>
      <c r="D1755" s="1" t="s">
        <v>600</v>
      </c>
      <c r="E1755" s="1" t="s">
        <v>812</v>
      </c>
      <c r="F1755" s="28" t="s">
        <v>813</v>
      </c>
      <c r="G1755" s="28" t="s">
        <v>19</v>
      </c>
      <c r="H1755" s="5">
        <f aca="true" t="shared" si="125" ref="H1755:H1769">H1754-B1755</f>
        <v>-2500</v>
      </c>
      <c r="I1755" s="23">
        <f t="shared" si="122"/>
        <v>4.854368932038835</v>
      </c>
      <c r="K1755" s="2">
        <v>515</v>
      </c>
    </row>
    <row r="1756" spans="2:11" ht="12.75">
      <c r="B1756" s="8">
        <v>5000</v>
      </c>
      <c r="C1756" s="34" t="s">
        <v>0</v>
      </c>
      <c r="D1756" s="1" t="s">
        <v>600</v>
      </c>
      <c r="E1756" s="1" t="s">
        <v>812</v>
      </c>
      <c r="F1756" s="28" t="s">
        <v>814</v>
      </c>
      <c r="G1756" s="28" t="s">
        <v>38</v>
      </c>
      <c r="H1756" s="5">
        <f t="shared" si="125"/>
        <v>-7500</v>
      </c>
      <c r="I1756" s="23">
        <f t="shared" si="122"/>
        <v>9.70873786407767</v>
      </c>
      <c r="K1756" s="2">
        <v>515</v>
      </c>
    </row>
    <row r="1757" spans="2:11" ht="12.75">
      <c r="B1757" s="8">
        <v>5000</v>
      </c>
      <c r="C1757" s="34" t="s">
        <v>0</v>
      </c>
      <c r="D1757" s="1" t="s">
        <v>600</v>
      </c>
      <c r="E1757" s="1" t="s">
        <v>812</v>
      </c>
      <c r="F1757" s="31" t="s">
        <v>815</v>
      </c>
      <c r="G1757" s="28" t="s">
        <v>40</v>
      </c>
      <c r="H1757" s="5">
        <f t="shared" si="125"/>
        <v>-12500</v>
      </c>
      <c r="I1757" s="23">
        <f t="shared" si="122"/>
        <v>9.70873786407767</v>
      </c>
      <c r="K1757" s="2">
        <v>515</v>
      </c>
    </row>
    <row r="1758" spans="2:11" ht="12.75">
      <c r="B1758" s="8">
        <v>2500</v>
      </c>
      <c r="C1758" s="34" t="s">
        <v>0</v>
      </c>
      <c r="D1758" s="1" t="s">
        <v>600</v>
      </c>
      <c r="E1758" s="1" t="s">
        <v>812</v>
      </c>
      <c r="F1758" s="31" t="s">
        <v>816</v>
      </c>
      <c r="G1758" s="28" t="s">
        <v>87</v>
      </c>
      <c r="H1758" s="5">
        <f t="shared" si="125"/>
        <v>-15000</v>
      </c>
      <c r="I1758" s="23">
        <f t="shared" si="122"/>
        <v>4.854368932038835</v>
      </c>
      <c r="K1758" s="2">
        <v>515</v>
      </c>
    </row>
    <row r="1759" spans="2:11" ht="12.75">
      <c r="B1759" s="8">
        <v>5000</v>
      </c>
      <c r="C1759" s="34" t="s">
        <v>0</v>
      </c>
      <c r="D1759" s="1" t="s">
        <v>600</v>
      </c>
      <c r="E1759" s="1" t="s">
        <v>812</v>
      </c>
      <c r="F1759" s="41" t="s">
        <v>817</v>
      </c>
      <c r="G1759" s="28" t="s">
        <v>98</v>
      </c>
      <c r="H1759" s="5">
        <f t="shared" si="125"/>
        <v>-20000</v>
      </c>
      <c r="I1759" s="23">
        <f aca="true" t="shared" si="126" ref="I1759:I1822">+B1759/K1759</f>
        <v>9.70873786407767</v>
      </c>
      <c r="K1759" s="2">
        <v>515</v>
      </c>
    </row>
    <row r="1760" spans="2:11" ht="12.75">
      <c r="B1760" s="8">
        <v>2500</v>
      </c>
      <c r="C1760" s="34" t="s">
        <v>0</v>
      </c>
      <c r="D1760" s="1" t="s">
        <v>600</v>
      </c>
      <c r="E1760" s="1" t="s">
        <v>812</v>
      </c>
      <c r="F1760" s="28" t="s">
        <v>818</v>
      </c>
      <c r="G1760" s="28" t="s">
        <v>100</v>
      </c>
      <c r="H1760" s="5">
        <f t="shared" si="125"/>
        <v>-22500</v>
      </c>
      <c r="I1760" s="23">
        <f t="shared" si="126"/>
        <v>4.854368932038835</v>
      </c>
      <c r="K1760" s="2">
        <v>515</v>
      </c>
    </row>
    <row r="1761" spans="2:11" ht="12.75">
      <c r="B1761" s="8">
        <v>5000</v>
      </c>
      <c r="C1761" s="34" t="s">
        <v>0</v>
      </c>
      <c r="D1761" s="1" t="s">
        <v>600</v>
      </c>
      <c r="E1761" s="1" t="s">
        <v>812</v>
      </c>
      <c r="F1761" s="28" t="s">
        <v>819</v>
      </c>
      <c r="G1761" s="28" t="s">
        <v>106</v>
      </c>
      <c r="H1761" s="5">
        <f t="shared" si="125"/>
        <v>-27500</v>
      </c>
      <c r="I1761" s="23">
        <f t="shared" si="126"/>
        <v>9.70873786407767</v>
      </c>
      <c r="K1761" s="2">
        <v>515</v>
      </c>
    </row>
    <row r="1762" spans="2:11" ht="12.75">
      <c r="B1762" s="8">
        <v>2500</v>
      </c>
      <c r="C1762" s="34" t="s">
        <v>0</v>
      </c>
      <c r="D1762" s="1" t="s">
        <v>600</v>
      </c>
      <c r="E1762" s="1" t="s">
        <v>812</v>
      </c>
      <c r="F1762" s="28" t="s">
        <v>820</v>
      </c>
      <c r="G1762" s="28" t="s">
        <v>160</v>
      </c>
      <c r="H1762" s="5">
        <f t="shared" si="125"/>
        <v>-30000</v>
      </c>
      <c r="I1762" s="23">
        <f t="shared" si="126"/>
        <v>4.854368932038835</v>
      </c>
      <c r="K1762" s="2">
        <v>515</v>
      </c>
    </row>
    <row r="1763" spans="2:11" ht="12.75">
      <c r="B1763" s="8">
        <v>2500</v>
      </c>
      <c r="C1763" s="34" t="s">
        <v>0</v>
      </c>
      <c r="D1763" s="1" t="s">
        <v>600</v>
      </c>
      <c r="E1763" s="1" t="s">
        <v>760</v>
      </c>
      <c r="F1763" s="28" t="s">
        <v>821</v>
      </c>
      <c r="G1763" s="28" t="s">
        <v>160</v>
      </c>
      <c r="H1763" s="5">
        <f t="shared" si="125"/>
        <v>-32500</v>
      </c>
      <c r="I1763" s="23">
        <f t="shared" si="126"/>
        <v>4.854368932038835</v>
      </c>
      <c r="K1763" s="2">
        <v>515</v>
      </c>
    </row>
    <row r="1764" spans="2:11" ht="12.75">
      <c r="B1764" s="8">
        <v>2500</v>
      </c>
      <c r="C1764" s="34" t="s">
        <v>0</v>
      </c>
      <c r="D1764" s="1" t="s">
        <v>600</v>
      </c>
      <c r="E1764" s="1" t="s">
        <v>760</v>
      </c>
      <c r="F1764" s="28" t="s">
        <v>822</v>
      </c>
      <c r="G1764" s="28" t="s">
        <v>162</v>
      </c>
      <c r="H1764" s="5">
        <f t="shared" si="125"/>
        <v>-35000</v>
      </c>
      <c r="I1764" s="23">
        <f t="shared" si="126"/>
        <v>4.854368932038835</v>
      </c>
      <c r="K1764" s="2">
        <v>515</v>
      </c>
    </row>
    <row r="1765" spans="2:11" ht="12.75">
      <c r="B1765" s="157">
        <v>2500</v>
      </c>
      <c r="C1765" s="1" t="s">
        <v>0</v>
      </c>
      <c r="D1765" s="1" t="s">
        <v>600</v>
      </c>
      <c r="E1765" s="1" t="s">
        <v>812</v>
      </c>
      <c r="F1765" s="28" t="s">
        <v>823</v>
      </c>
      <c r="G1765" s="28" t="s">
        <v>215</v>
      </c>
      <c r="H1765" s="5">
        <f t="shared" si="125"/>
        <v>-37500</v>
      </c>
      <c r="I1765" s="23">
        <f t="shared" si="126"/>
        <v>4.854368932038835</v>
      </c>
      <c r="K1765" s="2">
        <v>515</v>
      </c>
    </row>
    <row r="1766" spans="2:11" ht="12.75">
      <c r="B1766" s="8">
        <v>2500</v>
      </c>
      <c r="C1766" s="1" t="s">
        <v>0</v>
      </c>
      <c r="D1766" s="1" t="s">
        <v>600</v>
      </c>
      <c r="E1766" s="1" t="s">
        <v>812</v>
      </c>
      <c r="F1766" s="28" t="s">
        <v>824</v>
      </c>
      <c r="G1766" s="28" t="s">
        <v>271</v>
      </c>
      <c r="H1766" s="5">
        <f t="shared" si="125"/>
        <v>-40000</v>
      </c>
      <c r="I1766" s="23">
        <f t="shared" si="126"/>
        <v>4.854368932038835</v>
      </c>
      <c r="K1766" s="2">
        <v>515</v>
      </c>
    </row>
    <row r="1767" spans="2:11" ht="12.75">
      <c r="B1767" s="8">
        <v>2500</v>
      </c>
      <c r="C1767" s="1" t="s">
        <v>0</v>
      </c>
      <c r="D1767" s="1" t="s">
        <v>600</v>
      </c>
      <c r="E1767" s="1" t="s">
        <v>812</v>
      </c>
      <c r="F1767" s="28" t="s">
        <v>825</v>
      </c>
      <c r="G1767" s="28" t="s">
        <v>273</v>
      </c>
      <c r="H1767" s="5">
        <f t="shared" si="125"/>
        <v>-42500</v>
      </c>
      <c r="I1767" s="23">
        <f t="shared" si="126"/>
        <v>4.854368932038835</v>
      </c>
      <c r="K1767" s="2">
        <v>515</v>
      </c>
    </row>
    <row r="1768" spans="2:11" ht="12.75">
      <c r="B1768" s="8">
        <v>2500</v>
      </c>
      <c r="C1768" s="1" t="s">
        <v>0</v>
      </c>
      <c r="D1768" s="1" t="s">
        <v>600</v>
      </c>
      <c r="E1768" s="1" t="s">
        <v>812</v>
      </c>
      <c r="F1768" s="28" t="s">
        <v>826</v>
      </c>
      <c r="G1768" s="28" t="s">
        <v>321</v>
      </c>
      <c r="H1768" s="5">
        <f t="shared" si="125"/>
        <v>-45000</v>
      </c>
      <c r="I1768" s="23">
        <f t="shared" si="126"/>
        <v>4.854368932038835</v>
      </c>
      <c r="K1768" s="2">
        <v>515</v>
      </c>
    </row>
    <row r="1769" spans="2:11" ht="12.75">
      <c r="B1769" s="8">
        <v>2500</v>
      </c>
      <c r="C1769" s="1" t="s">
        <v>0</v>
      </c>
      <c r="D1769" s="1" t="s">
        <v>600</v>
      </c>
      <c r="E1769" s="1" t="s">
        <v>760</v>
      </c>
      <c r="F1769" s="28" t="s">
        <v>827</v>
      </c>
      <c r="G1769" s="28" t="s">
        <v>293</v>
      </c>
      <c r="H1769" s="5">
        <f t="shared" si="125"/>
        <v>-47500</v>
      </c>
      <c r="I1769" s="23">
        <f t="shared" si="126"/>
        <v>4.854368932038835</v>
      </c>
      <c r="K1769" s="2">
        <v>515</v>
      </c>
    </row>
    <row r="1770" spans="1:11" s="47" customFormat="1" ht="12.75">
      <c r="A1770" s="12"/>
      <c r="B1770" s="108">
        <f>SUM(B1755:B1769)</f>
        <v>47500</v>
      </c>
      <c r="C1770" s="12" t="s">
        <v>0</v>
      </c>
      <c r="D1770" s="12"/>
      <c r="E1770" s="12"/>
      <c r="F1770" s="19"/>
      <c r="G1770" s="19"/>
      <c r="H1770" s="44">
        <v>0</v>
      </c>
      <c r="I1770" s="45">
        <f t="shared" si="126"/>
        <v>92.23300970873787</v>
      </c>
      <c r="K1770" s="2">
        <v>515</v>
      </c>
    </row>
    <row r="1771" spans="2:11" ht="12.75">
      <c r="B1771" s="8"/>
      <c r="H1771" s="5">
        <f>H1770-B1771</f>
        <v>0</v>
      </c>
      <c r="I1771" s="23">
        <f t="shared" si="126"/>
        <v>0</v>
      </c>
      <c r="K1771" s="2">
        <v>515</v>
      </c>
    </row>
    <row r="1772" spans="2:11" ht="12.75">
      <c r="B1772" s="8"/>
      <c r="H1772" s="5">
        <f>H1771-B1772</f>
        <v>0</v>
      </c>
      <c r="I1772" s="23">
        <f t="shared" si="126"/>
        <v>0</v>
      </c>
      <c r="K1772" s="2">
        <v>515</v>
      </c>
    </row>
    <row r="1773" spans="2:11" ht="12.75">
      <c r="B1773" s="8">
        <v>500</v>
      </c>
      <c r="C1773" s="1" t="s">
        <v>744</v>
      </c>
      <c r="D1773" s="1" t="s">
        <v>600</v>
      </c>
      <c r="E1773" s="1" t="s">
        <v>15</v>
      </c>
      <c r="F1773" s="28" t="s">
        <v>828</v>
      </c>
      <c r="G1773" s="28" t="s">
        <v>271</v>
      </c>
      <c r="H1773" s="5">
        <f>H1772-B1773</f>
        <v>-500</v>
      </c>
      <c r="I1773" s="23">
        <f t="shared" si="126"/>
        <v>0.970873786407767</v>
      </c>
      <c r="K1773" s="2">
        <v>515</v>
      </c>
    </row>
    <row r="1774" spans="2:11" ht="12.75">
      <c r="B1774" s="8">
        <v>500</v>
      </c>
      <c r="C1774" s="1" t="s">
        <v>744</v>
      </c>
      <c r="D1774" s="1" t="s">
        <v>600</v>
      </c>
      <c r="E1774" s="1" t="s">
        <v>15</v>
      </c>
      <c r="F1774" s="28" t="s">
        <v>829</v>
      </c>
      <c r="G1774" s="28" t="s">
        <v>321</v>
      </c>
      <c r="H1774" s="5">
        <f>H1773-B1774</f>
        <v>-1000</v>
      </c>
      <c r="I1774" s="23">
        <f t="shared" si="126"/>
        <v>0.970873786407767</v>
      </c>
      <c r="K1774" s="2">
        <v>515</v>
      </c>
    </row>
    <row r="1775" spans="2:11" ht="12.75">
      <c r="B1775" s="157">
        <v>3000</v>
      </c>
      <c r="C1775" s="13" t="s">
        <v>744</v>
      </c>
      <c r="D1775" s="13" t="s">
        <v>600</v>
      </c>
      <c r="E1775" s="13" t="s">
        <v>15</v>
      </c>
      <c r="F1775" s="31" t="s">
        <v>830</v>
      </c>
      <c r="G1775" s="31" t="s">
        <v>324</v>
      </c>
      <c r="H1775" s="5">
        <f>H1774-B1775</f>
        <v>-4000</v>
      </c>
      <c r="I1775" s="23">
        <f t="shared" si="126"/>
        <v>5.825242718446602</v>
      </c>
      <c r="K1775" s="2">
        <v>515</v>
      </c>
    </row>
    <row r="1776" spans="1:11" s="47" customFormat="1" ht="12.75">
      <c r="A1776" s="12"/>
      <c r="B1776" s="108">
        <f>SUM(B1773:B1775)</f>
        <v>4000</v>
      </c>
      <c r="C1776" s="12" t="s">
        <v>744</v>
      </c>
      <c r="D1776" s="12"/>
      <c r="E1776" s="12"/>
      <c r="F1776" s="19"/>
      <c r="G1776" s="19"/>
      <c r="H1776" s="44">
        <v>0</v>
      </c>
      <c r="I1776" s="45">
        <f t="shared" si="126"/>
        <v>7.766990291262136</v>
      </c>
      <c r="K1776" s="2">
        <v>515</v>
      </c>
    </row>
    <row r="1777" spans="2:11" ht="12.75">
      <c r="B1777" s="8"/>
      <c r="H1777" s="5">
        <f aca="true" t="shared" si="127" ref="H1777:H1814">H1776-B1777</f>
        <v>0</v>
      </c>
      <c r="I1777" s="23">
        <f t="shared" si="126"/>
        <v>0</v>
      </c>
      <c r="K1777" s="2">
        <v>515</v>
      </c>
    </row>
    <row r="1778" spans="2:11" ht="12.75">
      <c r="B1778" s="8"/>
      <c r="H1778" s="5">
        <f t="shared" si="127"/>
        <v>0</v>
      </c>
      <c r="I1778" s="23">
        <f t="shared" si="126"/>
        <v>0</v>
      </c>
      <c r="K1778" s="2">
        <v>515</v>
      </c>
    </row>
    <row r="1779" spans="2:11" ht="12.75">
      <c r="B1779" s="8"/>
      <c r="H1779" s="5">
        <f t="shared" si="127"/>
        <v>0</v>
      </c>
      <c r="I1779" s="23">
        <f t="shared" si="126"/>
        <v>0</v>
      </c>
      <c r="K1779" s="2">
        <v>515</v>
      </c>
    </row>
    <row r="1780" spans="2:11" ht="12.75">
      <c r="B1780" s="157">
        <v>200</v>
      </c>
      <c r="C1780" s="13" t="s">
        <v>23</v>
      </c>
      <c r="D1780" s="13" t="s">
        <v>600</v>
      </c>
      <c r="E1780" s="35" t="s">
        <v>24</v>
      </c>
      <c r="F1780" s="28" t="s">
        <v>362</v>
      </c>
      <c r="G1780" s="36" t="s">
        <v>94</v>
      </c>
      <c r="H1780" s="5">
        <f t="shared" si="127"/>
        <v>-200</v>
      </c>
      <c r="I1780" s="23">
        <f t="shared" si="126"/>
        <v>0.3883495145631068</v>
      </c>
      <c r="K1780" s="2">
        <v>515</v>
      </c>
    </row>
    <row r="1781" spans="2:11" ht="12.75">
      <c r="B1781" s="157">
        <v>800</v>
      </c>
      <c r="C1781" s="13" t="s">
        <v>23</v>
      </c>
      <c r="D1781" s="13" t="s">
        <v>600</v>
      </c>
      <c r="E1781" s="35" t="s">
        <v>24</v>
      </c>
      <c r="F1781" s="28" t="s">
        <v>362</v>
      </c>
      <c r="G1781" s="36" t="s">
        <v>17</v>
      </c>
      <c r="H1781" s="5">
        <f t="shared" si="127"/>
        <v>-1000</v>
      </c>
      <c r="I1781" s="23">
        <f t="shared" si="126"/>
        <v>1.5533980582524272</v>
      </c>
      <c r="K1781" s="2">
        <v>515</v>
      </c>
    </row>
    <row r="1782" spans="2:11" ht="12.75">
      <c r="B1782" s="157">
        <v>1000</v>
      </c>
      <c r="C1782" s="13" t="s">
        <v>23</v>
      </c>
      <c r="D1782" s="1" t="s">
        <v>600</v>
      </c>
      <c r="E1782" s="35" t="s">
        <v>24</v>
      </c>
      <c r="F1782" s="28" t="s">
        <v>362</v>
      </c>
      <c r="G1782" s="31" t="s">
        <v>14</v>
      </c>
      <c r="H1782" s="5">
        <f t="shared" si="127"/>
        <v>-2000</v>
      </c>
      <c r="I1782" s="23">
        <f t="shared" si="126"/>
        <v>1.941747572815534</v>
      </c>
      <c r="K1782" s="2">
        <v>515</v>
      </c>
    </row>
    <row r="1783" spans="2:11" ht="12.75">
      <c r="B1783" s="8">
        <v>1500</v>
      </c>
      <c r="C1783" s="1" t="s">
        <v>23</v>
      </c>
      <c r="D1783" s="1" t="s">
        <v>600</v>
      </c>
      <c r="E1783" s="35" t="s">
        <v>24</v>
      </c>
      <c r="F1783" s="28" t="s">
        <v>362</v>
      </c>
      <c r="G1783" s="28" t="s">
        <v>19</v>
      </c>
      <c r="H1783" s="5">
        <f t="shared" si="127"/>
        <v>-3500</v>
      </c>
      <c r="I1783" s="23">
        <f t="shared" si="126"/>
        <v>2.912621359223301</v>
      </c>
      <c r="K1783" s="2">
        <v>515</v>
      </c>
    </row>
    <row r="1784" spans="2:11" ht="12.75">
      <c r="B1784" s="8">
        <v>850</v>
      </c>
      <c r="C1784" s="38" t="s">
        <v>23</v>
      </c>
      <c r="D1784" s="1" t="s">
        <v>600</v>
      </c>
      <c r="E1784" s="35" t="s">
        <v>24</v>
      </c>
      <c r="F1784" s="28" t="s">
        <v>362</v>
      </c>
      <c r="G1784" s="28" t="s">
        <v>100</v>
      </c>
      <c r="H1784" s="5">
        <f t="shared" si="127"/>
        <v>-4350</v>
      </c>
      <c r="I1784" s="23">
        <f t="shared" si="126"/>
        <v>1.6504854368932038</v>
      </c>
      <c r="K1784" s="2">
        <v>515</v>
      </c>
    </row>
    <row r="1785" spans="2:11" ht="12.75">
      <c r="B1785" s="8">
        <v>1500</v>
      </c>
      <c r="C1785" s="1" t="s">
        <v>23</v>
      </c>
      <c r="D1785" s="1" t="s">
        <v>600</v>
      </c>
      <c r="E1785" s="35" t="s">
        <v>24</v>
      </c>
      <c r="F1785" s="28" t="s">
        <v>362</v>
      </c>
      <c r="G1785" s="28" t="s">
        <v>104</v>
      </c>
      <c r="H1785" s="5">
        <f t="shared" si="127"/>
        <v>-5850</v>
      </c>
      <c r="I1785" s="23">
        <f t="shared" si="126"/>
        <v>2.912621359223301</v>
      </c>
      <c r="K1785" s="2">
        <v>515</v>
      </c>
    </row>
    <row r="1786" spans="2:11" ht="12.75">
      <c r="B1786" s="8">
        <v>800</v>
      </c>
      <c r="C1786" s="1" t="s">
        <v>23</v>
      </c>
      <c r="D1786" s="1" t="s">
        <v>600</v>
      </c>
      <c r="E1786" s="1" t="s">
        <v>24</v>
      </c>
      <c r="F1786" s="28" t="s">
        <v>362</v>
      </c>
      <c r="G1786" s="28" t="s">
        <v>112</v>
      </c>
      <c r="H1786" s="5">
        <f t="shared" si="127"/>
        <v>-6650</v>
      </c>
      <c r="I1786" s="23">
        <f t="shared" si="126"/>
        <v>1.5533980582524272</v>
      </c>
      <c r="K1786" s="2">
        <v>515</v>
      </c>
    </row>
    <row r="1787" spans="2:11" ht="12.75">
      <c r="B1787" s="8">
        <v>350</v>
      </c>
      <c r="C1787" s="1" t="s">
        <v>23</v>
      </c>
      <c r="D1787" s="1" t="s">
        <v>600</v>
      </c>
      <c r="E1787" s="1" t="s">
        <v>24</v>
      </c>
      <c r="F1787" s="28" t="s">
        <v>362</v>
      </c>
      <c r="G1787" s="28" t="s">
        <v>119</v>
      </c>
      <c r="H1787" s="5">
        <f t="shared" si="127"/>
        <v>-7000</v>
      </c>
      <c r="I1787" s="23">
        <f t="shared" si="126"/>
        <v>0.6796116504854369</v>
      </c>
      <c r="K1787" s="2">
        <v>515</v>
      </c>
    </row>
    <row r="1788" spans="2:11" ht="12.75">
      <c r="B1788" s="8">
        <v>750</v>
      </c>
      <c r="C1788" s="1" t="s">
        <v>23</v>
      </c>
      <c r="D1788" s="1" t="s">
        <v>600</v>
      </c>
      <c r="E1788" s="1" t="s">
        <v>24</v>
      </c>
      <c r="F1788" s="28" t="s">
        <v>362</v>
      </c>
      <c r="G1788" s="28" t="s">
        <v>160</v>
      </c>
      <c r="H1788" s="5">
        <f t="shared" si="127"/>
        <v>-7750</v>
      </c>
      <c r="I1788" s="23">
        <f t="shared" si="126"/>
        <v>1.4563106796116505</v>
      </c>
      <c r="K1788" s="2">
        <v>515</v>
      </c>
    </row>
    <row r="1789" spans="2:11" ht="12.75">
      <c r="B1789" s="8">
        <v>1150</v>
      </c>
      <c r="C1789" s="1" t="s">
        <v>23</v>
      </c>
      <c r="D1789" s="1" t="s">
        <v>600</v>
      </c>
      <c r="E1789" s="1" t="s">
        <v>24</v>
      </c>
      <c r="F1789" s="28" t="s">
        <v>362</v>
      </c>
      <c r="G1789" s="28" t="s">
        <v>162</v>
      </c>
      <c r="H1789" s="5">
        <f t="shared" si="127"/>
        <v>-8900</v>
      </c>
      <c r="I1789" s="23">
        <f t="shared" si="126"/>
        <v>2.233009708737864</v>
      </c>
      <c r="K1789" s="2">
        <v>515</v>
      </c>
    </row>
    <row r="1790" spans="2:11" ht="12.75">
      <c r="B1790" s="8">
        <v>450</v>
      </c>
      <c r="C1790" s="1" t="s">
        <v>23</v>
      </c>
      <c r="D1790" s="1" t="s">
        <v>600</v>
      </c>
      <c r="E1790" s="1" t="s">
        <v>24</v>
      </c>
      <c r="F1790" s="28" t="s">
        <v>362</v>
      </c>
      <c r="G1790" s="28" t="s">
        <v>215</v>
      </c>
      <c r="H1790" s="5">
        <f t="shared" si="127"/>
        <v>-9350</v>
      </c>
      <c r="I1790" s="23">
        <f t="shared" si="126"/>
        <v>0.8737864077669902</v>
      </c>
      <c r="K1790" s="2">
        <v>515</v>
      </c>
    </row>
    <row r="1791" spans="2:11" ht="12.75">
      <c r="B1791" s="8">
        <v>1500</v>
      </c>
      <c r="C1791" s="1" t="s">
        <v>23</v>
      </c>
      <c r="D1791" s="1" t="s">
        <v>600</v>
      </c>
      <c r="E1791" s="1" t="s">
        <v>24</v>
      </c>
      <c r="F1791" s="28" t="s">
        <v>362</v>
      </c>
      <c r="G1791" s="28" t="s">
        <v>220</v>
      </c>
      <c r="H1791" s="5">
        <f t="shared" si="127"/>
        <v>-10850</v>
      </c>
      <c r="I1791" s="23">
        <f t="shared" si="126"/>
        <v>2.912621359223301</v>
      </c>
      <c r="K1791" s="2">
        <v>515</v>
      </c>
    </row>
    <row r="1792" spans="2:11" ht="12.75">
      <c r="B1792" s="8">
        <v>1200</v>
      </c>
      <c r="C1792" s="1" t="s">
        <v>23</v>
      </c>
      <c r="D1792" s="1" t="s">
        <v>600</v>
      </c>
      <c r="E1792" s="1" t="s">
        <v>24</v>
      </c>
      <c r="F1792" s="28" t="s">
        <v>362</v>
      </c>
      <c r="G1792" s="28" t="s">
        <v>271</v>
      </c>
      <c r="H1792" s="5">
        <f t="shared" si="127"/>
        <v>-12050</v>
      </c>
      <c r="I1792" s="23">
        <f t="shared" si="126"/>
        <v>2.3300970873786406</v>
      </c>
      <c r="K1792" s="2">
        <v>515</v>
      </c>
    </row>
    <row r="1793" spans="2:11" ht="12.75">
      <c r="B1793" s="8">
        <v>2000</v>
      </c>
      <c r="C1793" s="1" t="s">
        <v>23</v>
      </c>
      <c r="D1793" s="1" t="s">
        <v>600</v>
      </c>
      <c r="E1793" s="1" t="s">
        <v>24</v>
      </c>
      <c r="F1793" s="28" t="s">
        <v>362</v>
      </c>
      <c r="G1793" s="28" t="s">
        <v>321</v>
      </c>
      <c r="H1793" s="5">
        <f t="shared" si="127"/>
        <v>-14050</v>
      </c>
      <c r="I1793" s="23">
        <f t="shared" si="126"/>
        <v>3.883495145631068</v>
      </c>
      <c r="K1793" s="2">
        <v>515</v>
      </c>
    </row>
    <row r="1794" spans="2:11" ht="12.75">
      <c r="B1794" s="8">
        <v>350</v>
      </c>
      <c r="C1794" s="1" t="s">
        <v>23</v>
      </c>
      <c r="D1794" s="1" t="s">
        <v>600</v>
      </c>
      <c r="E1794" s="1" t="s">
        <v>24</v>
      </c>
      <c r="F1794" s="28" t="s">
        <v>362</v>
      </c>
      <c r="G1794" s="28" t="s">
        <v>324</v>
      </c>
      <c r="H1794" s="5">
        <f t="shared" si="127"/>
        <v>-14400</v>
      </c>
      <c r="I1794" s="23">
        <f t="shared" si="126"/>
        <v>0.6796116504854369</v>
      </c>
      <c r="K1794" s="2">
        <v>515</v>
      </c>
    </row>
    <row r="1795" spans="2:11" ht="12.75">
      <c r="B1795" s="8">
        <v>2000</v>
      </c>
      <c r="C1795" s="1" t="s">
        <v>23</v>
      </c>
      <c r="D1795" s="1" t="s">
        <v>600</v>
      </c>
      <c r="E1795" s="1" t="s">
        <v>24</v>
      </c>
      <c r="F1795" s="28" t="s">
        <v>362</v>
      </c>
      <c r="G1795" s="28" t="s">
        <v>293</v>
      </c>
      <c r="H1795" s="5">
        <f t="shared" si="127"/>
        <v>-16400</v>
      </c>
      <c r="I1795" s="23">
        <f t="shared" si="126"/>
        <v>3.883495145631068</v>
      </c>
      <c r="K1795" s="2">
        <v>515</v>
      </c>
    </row>
    <row r="1796" spans="2:11" ht="12.75">
      <c r="B1796" s="8">
        <v>700</v>
      </c>
      <c r="C1796" s="1" t="s">
        <v>831</v>
      </c>
      <c r="D1796" s="13" t="s">
        <v>600</v>
      </c>
      <c r="E1796" s="1" t="s">
        <v>24</v>
      </c>
      <c r="F1796" s="28" t="s">
        <v>646</v>
      </c>
      <c r="G1796" s="28" t="s">
        <v>14</v>
      </c>
      <c r="H1796" s="5">
        <f t="shared" si="127"/>
        <v>-17100</v>
      </c>
      <c r="I1796" s="23">
        <f t="shared" si="126"/>
        <v>1.3592233009708738</v>
      </c>
      <c r="K1796" s="2">
        <v>515</v>
      </c>
    </row>
    <row r="1797" spans="2:11" ht="12.75">
      <c r="B1797" s="157">
        <v>1500</v>
      </c>
      <c r="C1797" s="34" t="s">
        <v>831</v>
      </c>
      <c r="D1797" s="13" t="s">
        <v>600</v>
      </c>
      <c r="E1797" s="34" t="s">
        <v>24</v>
      </c>
      <c r="F1797" s="28" t="s">
        <v>646</v>
      </c>
      <c r="G1797" s="32" t="s">
        <v>38</v>
      </c>
      <c r="H1797" s="5">
        <f t="shared" si="127"/>
        <v>-18600</v>
      </c>
      <c r="I1797" s="23">
        <f t="shared" si="126"/>
        <v>2.912621359223301</v>
      </c>
      <c r="K1797" s="2">
        <v>515</v>
      </c>
    </row>
    <row r="1798" spans="2:11" ht="12.75">
      <c r="B1798" s="8">
        <v>1250</v>
      </c>
      <c r="C1798" s="13" t="s">
        <v>831</v>
      </c>
      <c r="D1798" s="13" t="s">
        <v>600</v>
      </c>
      <c r="E1798" s="1" t="s">
        <v>24</v>
      </c>
      <c r="F1798" s="28" t="s">
        <v>646</v>
      </c>
      <c r="G1798" s="28" t="s">
        <v>42</v>
      </c>
      <c r="H1798" s="5">
        <f t="shared" si="127"/>
        <v>-19850</v>
      </c>
      <c r="I1798" s="23">
        <f t="shared" si="126"/>
        <v>2.4271844660194173</v>
      </c>
      <c r="K1798" s="2">
        <v>515</v>
      </c>
    </row>
    <row r="1799" spans="2:11" ht="12.75">
      <c r="B1799" s="243">
        <v>1875</v>
      </c>
      <c r="C1799" s="38" t="s">
        <v>831</v>
      </c>
      <c r="D1799" s="38" t="s">
        <v>600</v>
      </c>
      <c r="E1799" s="38" t="s">
        <v>24</v>
      </c>
      <c r="F1799" s="28" t="s">
        <v>646</v>
      </c>
      <c r="G1799" s="28" t="s">
        <v>40</v>
      </c>
      <c r="H1799" s="5">
        <f t="shared" si="127"/>
        <v>-21725</v>
      </c>
      <c r="I1799" s="23">
        <f t="shared" si="126"/>
        <v>3.6407766990291264</v>
      </c>
      <c r="K1799" s="2">
        <v>515</v>
      </c>
    </row>
    <row r="1800" spans="2:11" ht="12.75">
      <c r="B1800" s="8">
        <v>1075</v>
      </c>
      <c r="C1800" s="1" t="s">
        <v>831</v>
      </c>
      <c r="D1800" s="1" t="s">
        <v>600</v>
      </c>
      <c r="E1800" s="1" t="s">
        <v>24</v>
      </c>
      <c r="F1800" s="28" t="s">
        <v>646</v>
      </c>
      <c r="G1800" s="28" t="s">
        <v>87</v>
      </c>
      <c r="H1800" s="5">
        <f t="shared" si="127"/>
        <v>-22800</v>
      </c>
      <c r="I1800" s="23">
        <f t="shared" si="126"/>
        <v>2.087378640776699</v>
      </c>
      <c r="K1800" s="2">
        <v>515</v>
      </c>
    </row>
    <row r="1801" spans="2:11" ht="12.75">
      <c r="B1801" s="8">
        <v>450</v>
      </c>
      <c r="C1801" s="1" t="s">
        <v>831</v>
      </c>
      <c r="D1801" s="1" t="s">
        <v>600</v>
      </c>
      <c r="E1801" s="1" t="s">
        <v>24</v>
      </c>
      <c r="F1801" s="28" t="s">
        <v>646</v>
      </c>
      <c r="G1801" s="28" t="s">
        <v>98</v>
      </c>
      <c r="H1801" s="5">
        <f t="shared" si="127"/>
        <v>-23250</v>
      </c>
      <c r="I1801" s="23">
        <f t="shared" si="126"/>
        <v>0.8737864077669902</v>
      </c>
      <c r="K1801" s="2">
        <v>515</v>
      </c>
    </row>
    <row r="1802" spans="2:11" ht="12.75">
      <c r="B1802" s="8">
        <v>1050</v>
      </c>
      <c r="C1802" s="1" t="s">
        <v>831</v>
      </c>
      <c r="D1802" s="1" t="s">
        <v>600</v>
      </c>
      <c r="E1802" s="1" t="s">
        <v>24</v>
      </c>
      <c r="F1802" s="28" t="s">
        <v>646</v>
      </c>
      <c r="G1802" s="28" t="s">
        <v>100</v>
      </c>
      <c r="H1802" s="5">
        <f t="shared" si="127"/>
        <v>-24300</v>
      </c>
      <c r="I1802" s="23">
        <f t="shared" si="126"/>
        <v>2.0388349514563107</v>
      </c>
      <c r="K1802" s="2">
        <v>515</v>
      </c>
    </row>
    <row r="1803" spans="2:11" ht="12.75">
      <c r="B1803" s="8">
        <v>650</v>
      </c>
      <c r="C1803" s="1" t="s">
        <v>831</v>
      </c>
      <c r="D1803" s="1" t="s">
        <v>600</v>
      </c>
      <c r="E1803" s="1" t="s">
        <v>24</v>
      </c>
      <c r="F1803" s="28" t="s">
        <v>646</v>
      </c>
      <c r="G1803" s="28" t="s">
        <v>104</v>
      </c>
      <c r="H1803" s="5">
        <f t="shared" si="127"/>
        <v>-24950</v>
      </c>
      <c r="I1803" s="23">
        <f t="shared" si="126"/>
        <v>1.2621359223300972</v>
      </c>
      <c r="K1803" s="2">
        <v>515</v>
      </c>
    </row>
    <row r="1804" spans="2:11" ht="12.75">
      <c r="B1804" s="8">
        <v>925</v>
      </c>
      <c r="C1804" s="1" t="s">
        <v>831</v>
      </c>
      <c r="D1804" s="1" t="s">
        <v>600</v>
      </c>
      <c r="E1804" s="1" t="s">
        <v>24</v>
      </c>
      <c r="F1804" s="28" t="s">
        <v>646</v>
      </c>
      <c r="G1804" s="28" t="s">
        <v>106</v>
      </c>
      <c r="H1804" s="5">
        <f t="shared" si="127"/>
        <v>-25875</v>
      </c>
      <c r="I1804" s="23">
        <f t="shared" si="126"/>
        <v>1.796116504854369</v>
      </c>
      <c r="K1804" s="2">
        <v>515</v>
      </c>
    </row>
    <row r="1805" spans="2:11" ht="12.75">
      <c r="B1805" s="8">
        <v>500</v>
      </c>
      <c r="C1805" s="1" t="s">
        <v>831</v>
      </c>
      <c r="D1805" s="1" t="s">
        <v>600</v>
      </c>
      <c r="E1805" s="1" t="s">
        <v>24</v>
      </c>
      <c r="F1805" s="28" t="s">
        <v>646</v>
      </c>
      <c r="G1805" s="28" t="s">
        <v>112</v>
      </c>
      <c r="H1805" s="5">
        <f t="shared" si="127"/>
        <v>-26375</v>
      </c>
      <c r="I1805" s="23">
        <f t="shared" si="126"/>
        <v>0.970873786407767</v>
      </c>
      <c r="K1805" s="2">
        <v>515</v>
      </c>
    </row>
    <row r="1806" spans="2:11" ht="12.75">
      <c r="B1806" s="8">
        <v>200</v>
      </c>
      <c r="C1806" s="1" t="s">
        <v>831</v>
      </c>
      <c r="D1806" s="1" t="s">
        <v>600</v>
      </c>
      <c r="E1806" s="1" t="s">
        <v>24</v>
      </c>
      <c r="F1806" s="28" t="s">
        <v>646</v>
      </c>
      <c r="G1806" s="28" t="s">
        <v>160</v>
      </c>
      <c r="H1806" s="5">
        <f t="shared" si="127"/>
        <v>-26575</v>
      </c>
      <c r="I1806" s="23">
        <f t="shared" si="126"/>
        <v>0.3883495145631068</v>
      </c>
      <c r="K1806" s="2">
        <v>515</v>
      </c>
    </row>
    <row r="1807" spans="2:11" ht="12.75">
      <c r="B1807" s="8">
        <v>550</v>
      </c>
      <c r="C1807" s="1" t="s">
        <v>831</v>
      </c>
      <c r="D1807" s="1" t="s">
        <v>600</v>
      </c>
      <c r="E1807" s="1" t="s">
        <v>24</v>
      </c>
      <c r="F1807" s="28" t="s">
        <v>646</v>
      </c>
      <c r="G1807" s="28" t="s">
        <v>162</v>
      </c>
      <c r="H1807" s="5">
        <f t="shared" si="127"/>
        <v>-27125</v>
      </c>
      <c r="I1807" s="23">
        <f t="shared" si="126"/>
        <v>1.0679611650485437</v>
      </c>
      <c r="K1807" s="2">
        <v>515</v>
      </c>
    </row>
    <row r="1808" spans="2:11" ht="12.75">
      <c r="B1808" s="8">
        <v>500</v>
      </c>
      <c r="C1808" s="1" t="s">
        <v>831</v>
      </c>
      <c r="D1808" s="1" t="s">
        <v>600</v>
      </c>
      <c r="E1808" s="1" t="s">
        <v>24</v>
      </c>
      <c r="F1808" s="28" t="s">
        <v>646</v>
      </c>
      <c r="G1808" s="28" t="s">
        <v>215</v>
      </c>
      <c r="H1808" s="5">
        <f t="shared" si="127"/>
        <v>-27625</v>
      </c>
      <c r="I1808" s="23">
        <f t="shared" si="126"/>
        <v>0.970873786407767</v>
      </c>
      <c r="K1808" s="2">
        <v>515</v>
      </c>
    </row>
    <row r="1809" spans="2:11" ht="12.75">
      <c r="B1809" s="8">
        <v>750</v>
      </c>
      <c r="C1809" s="1" t="s">
        <v>831</v>
      </c>
      <c r="D1809" s="1" t="s">
        <v>600</v>
      </c>
      <c r="E1809" s="1" t="s">
        <v>24</v>
      </c>
      <c r="F1809" s="28" t="s">
        <v>646</v>
      </c>
      <c r="G1809" s="28" t="s">
        <v>220</v>
      </c>
      <c r="H1809" s="5">
        <f t="shared" si="127"/>
        <v>-28375</v>
      </c>
      <c r="I1809" s="23">
        <f t="shared" si="126"/>
        <v>1.4563106796116505</v>
      </c>
      <c r="K1809" s="2">
        <v>515</v>
      </c>
    </row>
    <row r="1810" spans="2:11" ht="12.75">
      <c r="B1810" s="8">
        <v>700</v>
      </c>
      <c r="C1810" s="1" t="s">
        <v>831</v>
      </c>
      <c r="D1810" s="1" t="s">
        <v>600</v>
      </c>
      <c r="E1810" s="1" t="s">
        <v>24</v>
      </c>
      <c r="F1810" s="28" t="s">
        <v>646</v>
      </c>
      <c r="G1810" s="28" t="s">
        <v>271</v>
      </c>
      <c r="H1810" s="5">
        <f t="shared" si="127"/>
        <v>-29075</v>
      </c>
      <c r="I1810" s="23">
        <f t="shared" si="126"/>
        <v>1.3592233009708738</v>
      </c>
      <c r="K1810" s="2">
        <v>515</v>
      </c>
    </row>
    <row r="1811" spans="2:11" ht="12.75">
      <c r="B1811" s="8">
        <v>1200</v>
      </c>
      <c r="C1811" s="1" t="s">
        <v>831</v>
      </c>
      <c r="D1811" s="1" t="s">
        <v>600</v>
      </c>
      <c r="E1811" s="1" t="s">
        <v>24</v>
      </c>
      <c r="F1811" s="28" t="s">
        <v>646</v>
      </c>
      <c r="G1811" s="28" t="s">
        <v>273</v>
      </c>
      <c r="H1811" s="5">
        <f t="shared" si="127"/>
        <v>-30275</v>
      </c>
      <c r="I1811" s="23">
        <f t="shared" si="126"/>
        <v>2.3300970873786406</v>
      </c>
      <c r="K1811" s="2">
        <v>515</v>
      </c>
    </row>
    <row r="1812" spans="2:11" ht="12.75">
      <c r="B1812" s="8">
        <v>525</v>
      </c>
      <c r="C1812" s="1" t="s">
        <v>831</v>
      </c>
      <c r="D1812" s="1" t="s">
        <v>600</v>
      </c>
      <c r="E1812" s="1" t="s">
        <v>24</v>
      </c>
      <c r="F1812" s="28" t="s">
        <v>646</v>
      </c>
      <c r="G1812" s="28" t="s">
        <v>321</v>
      </c>
      <c r="H1812" s="5">
        <f t="shared" si="127"/>
        <v>-30800</v>
      </c>
      <c r="I1812" s="23">
        <f t="shared" si="126"/>
        <v>1.0194174757281553</v>
      </c>
      <c r="K1812" s="2">
        <v>515</v>
      </c>
    </row>
    <row r="1813" spans="2:11" ht="12.75">
      <c r="B1813" s="8">
        <v>350</v>
      </c>
      <c r="C1813" s="1" t="s">
        <v>23</v>
      </c>
      <c r="D1813" s="1" t="s">
        <v>600</v>
      </c>
      <c r="E1813" s="1" t="s">
        <v>24</v>
      </c>
      <c r="F1813" s="28" t="s">
        <v>646</v>
      </c>
      <c r="G1813" s="28" t="s">
        <v>324</v>
      </c>
      <c r="H1813" s="5">
        <f t="shared" si="127"/>
        <v>-31150</v>
      </c>
      <c r="I1813" s="23">
        <f t="shared" si="126"/>
        <v>0.6796116504854369</v>
      </c>
      <c r="K1813" s="2">
        <v>515</v>
      </c>
    </row>
    <row r="1814" spans="2:11" ht="12.75">
      <c r="B1814" s="8">
        <v>200</v>
      </c>
      <c r="C1814" s="1" t="s">
        <v>23</v>
      </c>
      <c r="D1814" s="1" t="s">
        <v>600</v>
      </c>
      <c r="E1814" s="1" t="s">
        <v>24</v>
      </c>
      <c r="F1814" s="28" t="s">
        <v>646</v>
      </c>
      <c r="G1814" s="28" t="s">
        <v>293</v>
      </c>
      <c r="H1814" s="5">
        <f t="shared" si="127"/>
        <v>-31350</v>
      </c>
      <c r="I1814" s="23">
        <f t="shared" si="126"/>
        <v>0.3883495145631068</v>
      </c>
      <c r="K1814" s="2">
        <v>515</v>
      </c>
    </row>
    <row r="1815" spans="1:11" s="47" customFormat="1" ht="12.75">
      <c r="A1815" s="12"/>
      <c r="B1815" s="108">
        <f>SUM(B1780:B1814)</f>
        <v>31350</v>
      </c>
      <c r="C1815" s="12"/>
      <c r="D1815" s="12"/>
      <c r="E1815" s="12" t="s">
        <v>24</v>
      </c>
      <c r="F1815" s="19"/>
      <c r="G1815" s="19"/>
      <c r="H1815" s="44">
        <v>0</v>
      </c>
      <c r="I1815" s="45">
        <f t="shared" si="126"/>
        <v>60.87378640776699</v>
      </c>
      <c r="K1815" s="2">
        <v>515</v>
      </c>
    </row>
    <row r="1816" spans="2:11" ht="12.75">
      <c r="B1816" s="8"/>
      <c r="H1816" s="5">
        <f aca="true" t="shared" si="128" ref="H1816:H1845">H1815-B1816</f>
        <v>0</v>
      </c>
      <c r="I1816" s="23">
        <f t="shared" si="126"/>
        <v>0</v>
      </c>
      <c r="K1816" s="2">
        <v>515</v>
      </c>
    </row>
    <row r="1817" spans="2:11" ht="12.75">
      <c r="B1817" s="8"/>
      <c r="H1817" s="5">
        <f t="shared" si="128"/>
        <v>0</v>
      </c>
      <c r="I1817" s="23">
        <f t="shared" si="126"/>
        <v>0</v>
      </c>
      <c r="K1817" s="2">
        <v>515</v>
      </c>
    </row>
    <row r="1818" spans="2:11" ht="12.75">
      <c r="B1818" s="8">
        <v>1000</v>
      </c>
      <c r="C1818" s="1" t="s">
        <v>832</v>
      </c>
      <c r="D1818" s="1" t="s">
        <v>600</v>
      </c>
      <c r="E1818" s="1" t="s">
        <v>600</v>
      </c>
      <c r="F1818" s="28" t="s">
        <v>833</v>
      </c>
      <c r="G1818" s="28" t="s">
        <v>19</v>
      </c>
      <c r="H1818" s="5">
        <f t="shared" si="128"/>
        <v>-1000</v>
      </c>
      <c r="I1818" s="23">
        <f t="shared" si="126"/>
        <v>1.941747572815534</v>
      </c>
      <c r="K1818" s="2">
        <v>515</v>
      </c>
    </row>
    <row r="1819" spans="2:11" ht="12.75">
      <c r="B1819" s="8">
        <v>2500</v>
      </c>
      <c r="C1819" s="1" t="s">
        <v>834</v>
      </c>
      <c r="D1819" s="1" t="s">
        <v>600</v>
      </c>
      <c r="E1819" s="35" t="s">
        <v>600</v>
      </c>
      <c r="F1819" s="28" t="s">
        <v>835</v>
      </c>
      <c r="G1819" s="28" t="s">
        <v>100</v>
      </c>
      <c r="H1819" s="5">
        <f t="shared" si="128"/>
        <v>-3500</v>
      </c>
      <c r="I1819" s="23">
        <f t="shared" si="126"/>
        <v>4.854368932038835</v>
      </c>
      <c r="K1819" s="2">
        <v>515</v>
      </c>
    </row>
    <row r="1820" spans="2:11" ht="12.75">
      <c r="B1820" s="8">
        <v>450</v>
      </c>
      <c r="C1820" s="1" t="s">
        <v>836</v>
      </c>
      <c r="D1820" s="1" t="s">
        <v>600</v>
      </c>
      <c r="E1820" s="35" t="s">
        <v>600</v>
      </c>
      <c r="F1820" s="28" t="s">
        <v>362</v>
      </c>
      <c r="G1820" s="28" t="s">
        <v>100</v>
      </c>
      <c r="H1820" s="5">
        <f t="shared" si="128"/>
        <v>-3950</v>
      </c>
      <c r="I1820" s="23">
        <f t="shared" si="126"/>
        <v>0.8737864077669902</v>
      </c>
      <c r="K1820" s="2">
        <v>515</v>
      </c>
    </row>
    <row r="1821" spans="2:11" ht="12.75">
      <c r="B1821" s="8">
        <v>100</v>
      </c>
      <c r="C1821" s="1" t="s">
        <v>599</v>
      </c>
      <c r="D1821" s="1" t="s">
        <v>600</v>
      </c>
      <c r="E1821" s="35" t="s">
        <v>600</v>
      </c>
      <c r="F1821" s="28" t="s">
        <v>362</v>
      </c>
      <c r="G1821" s="28" t="s">
        <v>100</v>
      </c>
      <c r="H1821" s="5">
        <f t="shared" si="128"/>
        <v>-4050</v>
      </c>
      <c r="I1821" s="23">
        <f t="shared" si="126"/>
        <v>0.1941747572815534</v>
      </c>
      <c r="K1821" s="2">
        <v>515</v>
      </c>
    </row>
    <row r="1822" spans="2:11" ht="12.75">
      <c r="B1822" s="8">
        <v>14000</v>
      </c>
      <c r="C1822" s="38" t="s">
        <v>837</v>
      </c>
      <c r="D1822" s="1" t="s">
        <v>600</v>
      </c>
      <c r="E1822" s="35" t="s">
        <v>600</v>
      </c>
      <c r="F1822" s="28" t="s">
        <v>838</v>
      </c>
      <c r="G1822" s="28" t="s">
        <v>100</v>
      </c>
      <c r="H1822" s="5">
        <f t="shared" si="128"/>
        <v>-18050</v>
      </c>
      <c r="I1822" s="23">
        <f t="shared" si="126"/>
        <v>27.184466019417474</v>
      </c>
      <c r="K1822" s="2">
        <v>515</v>
      </c>
    </row>
    <row r="1823" spans="2:11" ht="12.75">
      <c r="B1823" s="8">
        <v>15000</v>
      </c>
      <c r="C1823" s="1" t="s">
        <v>839</v>
      </c>
      <c r="D1823" s="1" t="s">
        <v>600</v>
      </c>
      <c r="E1823" s="1" t="s">
        <v>600</v>
      </c>
      <c r="F1823" s="28" t="s">
        <v>840</v>
      </c>
      <c r="G1823" s="28" t="s">
        <v>106</v>
      </c>
      <c r="H1823" s="5">
        <f t="shared" si="128"/>
        <v>-33050</v>
      </c>
      <c r="I1823" s="23">
        <f aca="true" t="shared" si="129" ref="I1823:I1874">+B1823/K1823</f>
        <v>29.12621359223301</v>
      </c>
      <c r="K1823" s="2">
        <v>515</v>
      </c>
    </row>
    <row r="1824" spans="2:11" ht="12.75">
      <c r="B1824" s="8">
        <v>1200</v>
      </c>
      <c r="C1824" s="1" t="s">
        <v>23</v>
      </c>
      <c r="D1824" s="1" t="s">
        <v>600</v>
      </c>
      <c r="E1824" s="1" t="s">
        <v>600</v>
      </c>
      <c r="F1824" s="28" t="s">
        <v>362</v>
      </c>
      <c r="G1824" s="28" t="s">
        <v>106</v>
      </c>
      <c r="H1824" s="5">
        <f t="shared" si="128"/>
        <v>-34250</v>
      </c>
      <c r="I1824" s="23">
        <f t="shared" si="129"/>
        <v>2.3300970873786406</v>
      </c>
      <c r="K1824" s="2">
        <v>515</v>
      </c>
    </row>
    <row r="1825" spans="2:11" ht="12.75">
      <c r="B1825" s="8">
        <v>1250</v>
      </c>
      <c r="C1825" s="1" t="s">
        <v>841</v>
      </c>
      <c r="D1825" s="1" t="s">
        <v>600</v>
      </c>
      <c r="E1825" s="1" t="s">
        <v>600</v>
      </c>
      <c r="F1825" s="28" t="s">
        <v>842</v>
      </c>
      <c r="G1825" s="28" t="s">
        <v>119</v>
      </c>
      <c r="H1825" s="5">
        <f t="shared" si="128"/>
        <v>-35500</v>
      </c>
      <c r="I1825" s="23">
        <f t="shared" si="129"/>
        <v>2.4271844660194173</v>
      </c>
      <c r="K1825" s="2">
        <v>515</v>
      </c>
    </row>
    <row r="1826" spans="2:11" ht="12.75">
      <c r="B1826" s="8">
        <v>500</v>
      </c>
      <c r="C1826" s="1" t="s">
        <v>843</v>
      </c>
      <c r="D1826" s="1" t="s">
        <v>600</v>
      </c>
      <c r="E1826" s="1" t="s">
        <v>600</v>
      </c>
      <c r="F1826" s="28" t="s">
        <v>844</v>
      </c>
      <c r="G1826" s="28" t="s">
        <v>119</v>
      </c>
      <c r="H1826" s="5">
        <f t="shared" si="128"/>
        <v>-36000</v>
      </c>
      <c r="I1826" s="23">
        <f t="shared" si="129"/>
        <v>0.970873786407767</v>
      </c>
      <c r="K1826" s="2">
        <v>515</v>
      </c>
    </row>
    <row r="1827" spans="2:11" ht="12.75">
      <c r="B1827" s="8">
        <v>780</v>
      </c>
      <c r="C1827" s="1" t="s">
        <v>845</v>
      </c>
      <c r="D1827" s="1" t="s">
        <v>600</v>
      </c>
      <c r="E1827" s="1" t="s">
        <v>600</v>
      </c>
      <c r="F1827" s="28" t="s">
        <v>846</v>
      </c>
      <c r="G1827" s="28" t="s">
        <v>119</v>
      </c>
      <c r="H1827" s="5">
        <f t="shared" si="128"/>
        <v>-36780</v>
      </c>
      <c r="I1827" s="23">
        <f t="shared" si="129"/>
        <v>1.5145631067961165</v>
      </c>
      <c r="K1827" s="2">
        <v>515</v>
      </c>
    </row>
    <row r="1828" spans="2:11" ht="12.75">
      <c r="B1828" s="8">
        <v>900</v>
      </c>
      <c r="C1828" s="1" t="s">
        <v>847</v>
      </c>
      <c r="D1828" s="1" t="s">
        <v>600</v>
      </c>
      <c r="E1828" s="1" t="s">
        <v>600</v>
      </c>
      <c r="F1828" s="28" t="s">
        <v>846</v>
      </c>
      <c r="G1828" s="28" t="s">
        <v>119</v>
      </c>
      <c r="H1828" s="5">
        <f t="shared" si="128"/>
        <v>-37680</v>
      </c>
      <c r="I1828" s="23">
        <f t="shared" si="129"/>
        <v>1.7475728155339805</v>
      </c>
      <c r="K1828" s="2">
        <v>515</v>
      </c>
    </row>
    <row r="1829" spans="2:11" ht="12.75">
      <c r="B1829" s="8">
        <v>1150</v>
      </c>
      <c r="C1829" s="1" t="s">
        <v>848</v>
      </c>
      <c r="D1829" s="1" t="s">
        <v>600</v>
      </c>
      <c r="E1829" s="1" t="s">
        <v>600</v>
      </c>
      <c r="F1829" s="28" t="s">
        <v>846</v>
      </c>
      <c r="G1829" s="28" t="s">
        <v>119</v>
      </c>
      <c r="H1829" s="5">
        <f t="shared" si="128"/>
        <v>-38830</v>
      </c>
      <c r="I1829" s="23">
        <f t="shared" si="129"/>
        <v>2.233009708737864</v>
      </c>
      <c r="K1829" s="2">
        <v>515</v>
      </c>
    </row>
    <row r="1830" spans="2:11" ht="12.75">
      <c r="B1830" s="8">
        <v>390</v>
      </c>
      <c r="C1830" s="1" t="s">
        <v>849</v>
      </c>
      <c r="D1830" s="1" t="s">
        <v>600</v>
      </c>
      <c r="E1830" s="1" t="s">
        <v>600</v>
      </c>
      <c r="F1830" s="28" t="s">
        <v>846</v>
      </c>
      <c r="G1830" s="28" t="s">
        <v>119</v>
      </c>
      <c r="H1830" s="5">
        <f t="shared" si="128"/>
        <v>-39220</v>
      </c>
      <c r="I1830" s="23">
        <f t="shared" si="129"/>
        <v>0.7572815533980582</v>
      </c>
      <c r="K1830" s="2">
        <v>515</v>
      </c>
    </row>
    <row r="1831" spans="2:11" ht="12.75">
      <c r="B1831" s="8">
        <v>1000</v>
      </c>
      <c r="C1831" s="1" t="s">
        <v>850</v>
      </c>
      <c r="D1831" s="1" t="s">
        <v>600</v>
      </c>
      <c r="E1831" s="1" t="s">
        <v>600</v>
      </c>
      <c r="F1831" s="31" t="s">
        <v>851</v>
      </c>
      <c r="G1831" s="28" t="s">
        <v>119</v>
      </c>
      <c r="H1831" s="5">
        <f t="shared" si="128"/>
        <v>-40220</v>
      </c>
      <c r="I1831" s="23">
        <f t="shared" si="129"/>
        <v>1.941747572815534</v>
      </c>
      <c r="K1831" s="2">
        <v>515</v>
      </c>
    </row>
    <row r="1832" spans="2:11" ht="12.75">
      <c r="B1832" s="8">
        <v>450</v>
      </c>
      <c r="C1832" s="1" t="s">
        <v>852</v>
      </c>
      <c r="D1832" s="1" t="s">
        <v>600</v>
      </c>
      <c r="E1832" s="1" t="s">
        <v>600</v>
      </c>
      <c r="F1832" s="28" t="s">
        <v>362</v>
      </c>
      <c r="G1832" s="28" t="s">
        <v>215</v>
      </c>
      <c r="H1832" s="5">
        <f t="shared" si="128"/>
        <v>-40670</v>
      </c>
      <c r="I1832" s="23">
        <f t="shared" si="129"/>
        <v>0.8737864077669902</v>
      </c>
      <c r="K1832" s="2">
        <v>515</v>
      </c>
    </row>
    <row r="1833" spans="2:11" ht="12.75">
      <c r="B1833" s="8">
        <v>1000</v>
      </c>
      <c r="C1833" s="1" t="s">
        <v>853</v>
      </c>
      <c r="D1833" s="1" t="s">
        <v>600</v>
      </c>
      <c r="E1833" s="1" t="s">
        <v>600</v>
      </c>
      <c r="F1833" s="31" t="s">
        <v>854</v>
      </c>
      <c r="G1833" s="28" t="s">
        <v>215</v>
      </c>
      <c r="H1833" s="5">
        <f t="shared" si="128"/>
        <v>-41670</v>
      </c>
      <c r="I1833" s="23">
        <f t="shared" si="129"/>
        <v>1.941747572815534</v>
      </c>
      <c r="K1833" s="2">
        <v>515</v>
      </c>
    </row>
    <row r="1834" spans="2:11" ht="12.75">
      <c r="B1834" s="8">
        <v>400</v>
      </c>
      <c r="C1834" s="1" t="s">
        <v>599</v>
      </c>
      <c r="D1834" s="1" t="s">
        <v>600</v>
      </c>
      <c r="E1834" s="1" t="s">
        <v>600</v>
      </c>
      <c r="F1834" s="28" t="s">
        <v>855</v>
      </c>
      <c r="G1834" s="28" t="s">
        <v>215</v>
      </c>
      <c r="H1834" s="5">
        <f t="shared" si="128"/>
        <v>-42070</v>
      </c>
      <c r="I1834" s="23">
        <f t="shared" si="129"/>
        <v>0.7766990291262136</v>
      </c>
      <c r="K1834" s="2">
        <v>515</v>
      </c>
    </row>
    <row r="1835" spans="2:11" ht="12.75">
      <c r="B1835" s="8">
        <v>300</v>
      </c>
      <c r="C1835" s="1" t="s">
        <v>832</v>
      </c>
      <c r="D1835" s="1" t="s">
        <v>600</v>
      </c>
      <c r="E1835" s="1" t="s">
        <v>600</v>
      </c>
      <c r="F1835" s="28" t="s">
        <v>362</v>
      </c>
      <c r="G1835" s="28" t="s">
        <v>265</v>
      </c>
      <c r="H1835" s="5">
        <f t="shared" si="128"/>
        <v>-42370</v>
      </c>
      <c r="I1835" s="23">
        <f t="shared" si="129"/>
        <v>0.5825242718446602</v>
      </c>
      <c r="K1835" s="2">
        <v>515</v>
      </c>
    </row>
    <row r="1836" spans="2:11" ht="12.75">
      <c r="B1836" s="8">
        <v>1000</v>
      </c>
      <c r="C1836" s="1" t="s">
        <v>856</v>
      </c>
      <c r="D1836" s="1" t="s">
        <v>600</v>
      </c>
      <c r="E1836" s="1" t="s">
        <v>600</v>
      </c>
      <c r="F1836" s="28" t="s">
        <v>857</v>
      </c>
      <c r="G1836" s="28" t="s">
        <v>271</v>
      </c>
      <c r="H1836" s="5">
        <f t="shared" si="128"/>
        <v>-43370</v>
      </c>
      <c r="I1836" s="23">
        <f t="shared" si="129"/>
        <v>1.941747572815534</v>
      </c>
      <c r="K1836" s="2">
        <v>515</v>
      </c>
    </row>
    <row r="1837" spans="2:11" ht="12.75">
      <c r="B1837" s="8">
        <v>575</v>
      </c>
      <c r="C1837" s="1" t="s">
        <v>858</v>
      </c>
      <c r="D1837" s="1" t="s">
        <v>600</v>
      </c>
      <c r="E1837" s="1" t="s">
        <v>600</v>
      </c>
      <c r="F1837" s="28" t="s">
        <v>857</v>
      </c>
      <c r="G1837" s="28" t="s">
        <v>271</v>
      </c>
      <c r="H1837" s="5">
        <f t="shared" si="128"/>
        <v>-43945</v>
      </c>
      <c r="I1837" s="23">
        <f t="shared" si="129"/>
        <v>1.116504854368932</v>
      </c>
      <c r="K1837" s="2">
        <v>515</v>
      </c>
    </row>
    <row r="1838" spans="2:11" ht="12.75">
      <c r="B1838" s="8">
        <v>14000</v>
      </c>
      <c r="C1838" s="1" t="s">
        <v>837</v>
      </c>
      <c r="D1838" s="1" t="s">
        <v>600</v>
      </c>
      <c r="E1838" s="1" t="s">
        <v>600</v>
      </c>
      <c r="F1838" s="28" t="s">
        <v>859</v>
      </c>
      <c r="G1838" s="28" t="s">
        <v>271</v>
      </c>
      <c r="H1838" s="5">
        <f t="shared" si="128"/>
        <v>-57945</v>
      </c>
      <c r="I1838" s="23">
        <f t="shared" si="129"/>
        <v>27.184466019417474</v>
      </c>
      <c r="K1838" s="2">
        <v>515</v>
      </c>
    </row>
    <row r="1839" spans="2:11" ht="12.75">
      <c r="B1839" s="8">
        <v>1500</v>
      </c>
      <c r="C1839" s="1" t="s">
        <v>860</v>
      </c>
      <c r="D1839" s="1" t="s">
        <v>600</v>
      </c>
      <c r="E1839" s="1" t="s">
        <v>600</v>
      </c>
      <c r="F1839" s="28" t="s">
        <v>861</v>
      </c>
      <c r="G1839" s="28" t="s">
        <v>273</v>
      </c>
      <c r="H1839" s="5">
        <f t="shared" si="128"/>
        <v>-59445</v>
      </c>
      <c r="I1839" s="23">
        <f t="shared" si="129"/>
        <v>2.912621359223301</v>
      </c>
      <c r="K1839" s="2">
        <v>515</v>
      </c>
    </row>
    <row r="1840" spans="2:11" ht="12.75">
      <c r="B1840" s="8">
        <v>500</v>
      </c>
      <c r="C1840" s="1" t="s">
        <v>744</v>
      </c>
      <c r="D1840" s="1" t="s">
        <v>600</v>
      </c>
      <c r="E1840" s="1" t="s">
        <v>600</v>
      </c>
      <c r="F1840" s="28" t="s">
        <v>829</v>
      </c>
      <c r="G1840" s="28" t="s">
        <v>321</v>
      </c>
      <c r="H1840" s="5">
        <f t="shared" si="128"/>
        <v>-59945</v>
      </c>
      <c r="I1840" s="23">
        <f t="shared" si="129"/>
        <v>0.970873786407767</v>
      </c>
      <c r="K1840" s="2">
        <v>515</v>
      </c>
    </row>
    <row r="1841" spans="2:11" ht="12.75">
      <c r="B1841" s="8">
        <v>300</v>
      </c>
      <c r="C1841" s="1" t="s">
        <v>862</v>
      </c>
      <c r="D1841" s="1" t="s">
        <v>600</v>
      </c>
      <c r="E1841" s="1" t="s">
        <v>600</v>
      </c>
      <c r="F1841" s="28" t="s">
        <v>829</v>
      </c>
      <c r="G1841" s="28" t="s">
        <v>321</v>
      </c>
      <c r="H1841" s="5">
        <f t="shared" si="128"/>
        <v>-60245</v>
      </c>
      <c r="I1841" s="23">
        <f t="shared" si="129"/>
        <v>0.5825242718446602</v>
      </c>
      <c r="K1841" s="2">
        <v>515</v>
      </c>
    </row>
    <row r="1842" spans="2:11" ht="12.75">
      <c r="B1842" s="8">
        <v>1000</v>
      </c>
      <c r="C1842" s="1" t="s">
        <v>863</v>
      </c>
      <c r="D1842" s="1" t="s">
        <v>600</v>
      </c>
      <c r="E1842" s="1" t="s">
        <v>600</v>
      </c>
      <c r="F1842" s="31" t="s">
        <v>864</v>
      </c>
      <c r="G1842" s="28" t="s">
        <v>321</v>
      </c>
      <c r="H1842" s="5">
        <f t="shared" si="128"/>
        <v>-61245</v>
      </c>
      <c r="I1842" s="23">
        <f t="shared" si="129"/>
        <v>1.941747572815534</v>
      </c>
      <c r="K1842" s="2">
        <v>515</v>
      </c>
    </row>
    <row r="1843" spans="2:11" ht="12.75">
      <c r="B1843" s="8">
        <v>2000</v>
      </c>
      <c r="C1843" s="1" t="s">
        <v>865</v>
      </c>
      <c r="D1843" s="1" t="s">
        <v>600</v>
      </c>
      <c r="E1843" s="1" t="s">
        <v>600</v>
      </c>
      <c r="F1843" s="28" t="s">
        <v>866</v>
      </c>
      <c r="G1843" s="28" t="s">
        <v>324</v>
      </c>
      <c r="H1843" s="5">
        <f t="shared" si="128"/>
        <v>-63245</v>
      </c>
      <c r="I1843" s="23">
        <f t="shared" si="129"/>
        <v>3.883495145631068</v>
      </c>
      <c r="K1843" s="2">
        <v>515</v>
      </c>
    </row>
    <row r="1844" spans="2:11" ht="12.75">
      <c r="B1844" s="8">
        <v>60000</v>
      </c>
      <c r="C1844" s="38" t="s">
        <v>867</v>
      </c>
      <c r="D1844" s="38" t="s">
        <v>600</v>
      </c>
      <c r="E1844" s="38" t="s">
        <v>600</v>
      </c>
      <c r="F1844" s="28" t="s">
        <v>868</v>
      </c>
      <c r="G1844" s="31" t="s">
        <v>38</v>
      </c>
      <c r="H1844" s="5">
        <f t="shared" si="128"/>
        <v>-123245</v>
      </c>
      <c r="I1844" s="23">
        <f t="shared" si="129"/>
        <v>116.50485436893204</v>
      </c>
      <c r="K1844" s="2">
        <v>515</v>
      </c>
    </row>
    <row r="1845" spans="2:11" ht="12.75">
      <c r="B1845" s="8">
        <v>1700</v>
      </c>
      <c r="C1845" s="1" t="s">
        <v>602</v>
      </c>
      <c r="D1845" s="13" t="s">
        <v>600</v>
      </c>
      <c r="E1845" s="1" t="s">
        <v>869</v>
      </c>
      <c r="F1845" s="28" t="s">
        <v>748</v>
      </c>
      <c r="G1845" s="31" t="s">
        <v>115</v>
      </c>
      <c r="H1845" s="5">
        <f t="shared" si="128"/>
        <v>-124945</v>
      </c>
      <c r="I1845" s="23">
        <f t="shared" si="129"/>
        <v>3.3009708737864076</v>
      </c>
      <c r="K1845" s="2">
        <v>515</v>
      </c>
    </row>
    <row r="1846" spans="1:11" s="47" customFormat="1" ht="12.75">
      <c r="A1846" s="12"/>
      <c r="B1846" s="108">
        <f>SUM(B1818:B1845)</f>
        <v>124945</v>
      </c>
      <c r="C1846" s="12"/>
      <c r="D1846" s="12" t="s">
        <v>600</v>
      </c>
      <c r="E1846" s="12"/>
      <c r="F1846" s="19"/>
      <c r="G1846" s="19"/>
      <c r="H1846" s="44">
        <v>0</v>
      </c>
      <c r="I1846" s="45">
        <f t="shared" si="129"/>
        <v>242.61165048543688</v>
      </c>
      <c r="K1846" s="2">
        <v>515</v>
      </c>
    </row>
    <row r="1847" spans="2:11" ht="12.75">
      <c r="B1847" s="8"/>
      <c r="H1847" s="5">
        <f aca="true" t="shared" si="130" ref="H1847:H1871">H1846-B1847</f>
        <v>0</v>
      </c>
      <c r="I1847" s="23">
        <f t="shared" si="129"/>
        <v>0</v>
      </c>
      <c r="K1847" s="2">
        <v>515</v>
      </c>
    </row>
    <row r="1848" spans="2:11" ht="12.75">
      <c r="B1848" s="8"/>
      <c r="H1848" s="5">
        <f t="shared" si="130"/>
        <v>0</v>
      </c>
      <c r="I1848" s="23">
        <f t="shared" si="129"/>
        <v>0</v>
      </c>
      <c r="K1848" s="2">
        <v>515</v>
      </c>
    </row>
    <row r="1849" spans="2:11" ht="12.75">
      <c r="B1849" s="157">
        <v>500</v>
      </c>
      <c r="C1849" s="1" t="s">
        <v>870</v>
      </c>
      <c r="D1849" s="1" t="s">
        <v>600</v>
      </c>
      <c r="E1849" s="1" t="s">
        <v>871</v>
      </c>
      <c r="F1849" s="31" t="s">
        <v>872</v>
      </c>
      <c r="G1849" s="31" t="s">
        <v>17</v>
      </c>
      <c r="H1849" s="5">
        <f t="shared" si="130"/>
        <v>-500</v>
      </c>
      <c r="I1849" s="23">
        <f t="shared" si="129"/>
        <v>0.970873786407767</v>
      </c>
      <c r="K1849" s="2">
        <v>515</v>
      </c>
    </row>
    <row r="1850" spans="2:11" ht="12.75">
      <c r="B1850" s="8">
        <v>1000</v>
      </c>
      <c r="C1850" s="1" t="s">
        <v>870</v>
      </c>
      <c r="D1850" s="1" t="s">
        <v>600</v>
      </c>
      <c r="E1850" s="1" t="s">
        <v>871</v>
      </c>
      <c r="F1850" s="28" t="s">
        <v>363</v>
      </c>
      <c r="G1850" s="28" t="s">
        <v>19</v>
      </c>
      <c r="H1850" s="5">
        <f t="shared" si="130"/>
        <v>-1500</v>
      </c>
      <c r="I1850" s="23">
        <f t="shared" si="129"/>
        <v>1.941747572815534</v>
      </c>
      <c r="K1850" s="2">
        <v>515</v>
      </c>
    </row>
    <row r="1851" spans="2:11" ht="12.75">
      <c r="B1851" s="8">
        <v>2500</v>
      </c>
      <c r="C1851" s="1" t="s">
        <v>870</v>
      </c>
      <c r="D1851" s="1" t="s">
        <v>600</v>
      </c>
      <c r="E1851" s="35" t="s">
        <v>871</v>
      </c>
      <c r="F1851" s="28" t="s">
        <v>873</v>
      </c>
      <c r="G1851" s="28" t="s">
        <v>100</v>
      </c>
      <c r="H1851" s="5">
        <f t="shared" si="130"/>
        <v>-4000</v>
      </c>
      <c r="I1851" s="23">
        <f t="shared" si="129"/>
        <v>4.854368932038835</v>
      </c>
      <c r="K1851" s="2">
        <v>515</v>
      </c>
    </row>
    <row r="1852" spans="2:11" ht="12.75">
      <c r="B1852" s="8">
        <v>500</v>
      </c>
      <c r="C1852" s="1" t="s">
        <v>870</v>
      </c>
      <c r="D1852" s="1" t="s">
        <v>600</v>
      </c>
      <c r="E1852" s="35" t="s">
        <v>871</v>
      </c>
      <c r="F1852" s="28" t="s">
        <v>874</v>
      </c>
      <c r="G1852" s="28" t="s">
        <v>104</v>
      </c>
      <c r="H1852" s="5">
        <f t="shared" si="130"/>
        <v>-4500</v>
      </c>
      <c r="I1852" s="23">
        <f t="shared" si="129"/>
        <v>0.970873786407767</v>
      </c>
      <c r="K1852" s="2">
        <v>515</v>
      </c>
    </row>
    <row r="1853" spans="2:11" ht="12.75">
      <c r="B1853" s="8">
        <v>2500</v>
      </c>
      <c r="C1853" s="1" t="s">
        <v>870</v>
      </c>
      <c r="D1853" s="1" t="s">
        <v>600</v>
      </c>
      <c r="E1853" s="1" t="s">
        <v>871</v>
      </c>
      <c r="F1853" s="28" t="s">
        <v>875</v>
      </c>
      <c r="G1853" s="28" t="s">
        <v>106</v>
      </c>
      <c r="H1853" s="5">
        <f t="shared" si="130"/>
        <v>-7000</v>
      </c>
      <c r="I1853" s="23">
        <f t="shared" si="129"/>
        <v>4.854368932038835</v>
      </c>
      <c r="K1853" s="2">
        <v>515</v>
      </c>
    </row>
    <row r="1854" spans="2:11" ht="12.75">
      <c r="B1854" s="8">
        <v>1500</v>
      </c>
      <c r="C1854" s="1" t="s">
        <v>870</v>
      </c>
      <c r="D1854" s="1" t="s">
        <v>600</v>
      </c>
      <c r="E1854" s="1" t="s">
        <v>871</v>
      </c>
      <c r="F1854" s="28" t="s">
        <v>876</v>
      </c>
      <c r="G1854" s="28" t="s">
        <v>115</v>
      </c>
      <c r="H1854" s="5">
        <f t="shared" si="130"/>
        <v>-8500</v>
      </c>
      <c r="I1854" s="23">
        <f t="shared" si="129"/>
        <v>2.912621359223301</v>
      </c>
      <c r="K1854" s="2">
        <v>515</v>
      </c>
    </row>
    <row r="1855" spans="2:11" ht="12.75">
      <c r="B1855" s="8">
        <v>1000</v>
      </c>
      <c r="C1855" s="1" t="s">
        <v>870</v>
      </c>
      <c r="D1855" s="1" t="s">
        <v>600</v>
      </c>
      <c r="E1855" s="1" t="s">
        <v>871</v>
      </c>
      <c r="F1855" s="28" t="s">
        <v>877</v>
      </c>
      <c r="G1855" s="28" t="s">
        <v>162</v>
      </c>
      <c r="H1855" s="5">
        <f t="shared" si="130"/>
        <v>-9500</v>
      </c>
      <c r="I1855" s="23">
        <f t="shared" si="129"/>
        <v>1.941747572815534</v>
      </c>
      <c r="K1855" s="2">
        <v>515</v>
      </c>
    </row>
    <row r="1856" spans="2:11" ht="12.75">
      <c r="B1856" s="8">
        <v>500</v>
      </c>
      <c r="C1856" s="1" t="s">
        <v>870</v>
      </c>
      <c r="D1856" s="1" t="s">
        <v>600</v>
      </c>
      <c r="E1856" s="1" t="s">
        <v>871</v>
      </c>
      <c r="F1856" s="28" t="s">
        <v>878</v>
      </c>
      <c r="G1856" s="28" t="s">
        <v>215</v>
      </c>
      <c r="H1856" s="5">
        <f t="shared" si="130"/>
        <v>-10000</v>
      </c>
      <c r="I1856" s="23">
        <f t="shared" si="129"/>
        <v>0.970873786407767</v>
      </c>
      <c r="K1856" s="2">
        <v>515</v>
      </c>
    </row>
    <row r="1857" spans="2:11" ht="12.75">
      <c r="B1857" s="8">
        <v>1000</v>
      </c>
      <c r="C1857" s="1" t="s">
        <v>870</v>
      </c>
      <c r="D1857" s="1" t="s">
        <v>600</v>
      </c>
      <c r="E1857" s="1" t="s">
        <v>871</v>
      </c>
      <c r="F1857" s="28" t="s">
        <v>879</v>
      </c>
      <c r="G1857" s="28" t="s">
        <v>220</v>
      </c>
      <c r="H1857" s="5">
        <f t="shared" si="130"/>
        <v>-11000</v>
      </c>
      <c r="I1857" s="23">
        <f t="shared" si="129"/>
        <v>1.941747572815534</v>
      </c>
      <c r="K1857" s="2">
        <v>515</v>
      </c>
    </row>
    <row r="1858" spans="2:11" ht="12.75">
      <c r="B1858" s="8">
        <v>1200</v>
      </c>
      <c r="C1858" s="1" t="s">
        <v>870</v>
      </c>
      <c r="D1858" s="1" t="s">
        <v>600</v>
      </c>
      <c r="E1858" s="1" t="s">
        <v>871</v>
      </c>
      <c r="F1858" s="28" t="s">
        <v>880</v>
      </c>
      <c r="G1858" s="28" t="s">
        <v>220</v>
      </c>
      <c r="H1858" s="5">
        <f t="shared" si="130"/>
        <v>-12200</v>
      </c>
      <c r="I1858" s="23">
        <f t="shared" si="129"/>
        <v>2.3300970873786406</v>
      </c>
      <c r="K1858" s="2">
        <v>515</v>
      </c>
    </row>
    <row r="1859" spans="2:11" ht="12.75">
      <c r="B1859" s="8">
        <v>1500</v>
      </c>
      <c r="C1859" s="1" t="s">
        <v>870</v>
      </c>
      <c r="D1859" s="1" t="s">
        <v>600</v>
      </c>
      <c r="E1859" s="1" t="s">
        <v>871</v>
      </c>
      <c r="F1859" s="28" t="s">
        <v>881</v>
      </c>
      <c r="G1859" s="28" t="s">
        <v>271</v>
      </c>
      <c r="H1859" s="5">
        <f t="shared" si="130"/>
        <v>-13700</v>
      </c>
      <c r="I1859" s="23">
        <f t="shared" si="129"/>
        <v>2.912621359223301</v>
      </c>
      <c r="K1859" s="2">
        <v>515</v>
      </c>
    </row>
    <row r="1860" spans="2:11" ht="12.75">
      <c r="B1860" s="8">
        <v>3800</v>
      </c>
      <c r="C1860" s="1" t="s">
        <v>870</v>
      </c>
      <c r="D1860" s="1" t="s">
        <v>600</v>
      </c>
      <c r="E1860" s="1" t="s">
        <v>871</v>
      </c>
      <c r="F1860" s="28" t="s">
        <v>882</v>
      </c>
      <c r="G1860" s="28" t="s">
        <v>271</v>
      </c>
      <c r="H1860" s="5">
        <f t="shared" si="130"/>
        <v>-17500</v>
      </c>
      <c r="I1860" s="23">
        <f t="shared" si="129"/>
        <v>7.378640776699029</v>
      </c>
      <c r="K1860" s="2">
        <v>515</v>
      </c>
    </row>
    <row r="1861" spans="2:11" ht="12.75">
      <c r="B1861" s="8">
        <v>4200</v>
      </c>
      <c r="C1861" s="1" t="s">
        <v>870</v>
      </c>
      <c r="D1861" s="1" t="s">
        <v>600</v>
      </c>
      <c r="E1861" s="1" t="s">
        <v>871</v>
      </c>
      <c r="F1861" s="28" t="s">
        <v>883</v>
      </c>
      <c r="G1861" s="28" t="s">
        <v>321</v>
      </c>
      <c r="H1861" s="5">
        <f t="shared" si="130"/>
        <v>-21700</v>
      </c>
      <c r="I1861" s="23">
        <f t="shared" si="129"/>
        <v>8.155339805825243</v>
      </c>
      <c r="K1861" s="2">
        <v>515</v>
      </c>
    </row>
    <row r="1862" spans="2:11" ht="12.75">
      <c r="B1862" s="8">
        <v>4500</v>
      </c>
      <c r="C1862" s="1" t="s">
        <v>870</v>
      </c>
      <c r="D1862" s="1" t="s">
        <v>600</v>
      </c>
      <c r="E1862" s="1" t="s">
        <v>871</v>
      </c>
      <c r="F1862" s="28" t="s">
        <v>884</v>
      </c>
      <c r="G1862" s="31" t="s">
        <v>42</v>
      </c>
      <c r="H1862" s="5">
        <f t="shared" si="130"/>
        <v>-26200</v>
      </c>
      <c r="I1862" s="23">
        <f t="shared" si="129"/>
        <v>8.737864077669903</v>
      </c>
      <c r="K1862" s="2">
        <v>515</v>
      </c>
    </row>
    <row r="1863" spans="2:11" ht="12.75">
      <c r="B1863" s="8">
        <v>2500</v>
      </c>
      <c r="C1863" s="1" t="s">
        <v>870</v>
      </c>
      <c r="D1863" s="1" t="s">
        <v>600</v>
      </c>
      <c r="E1863" s="1" t="s">
        <v>871</v>
      </c>
      <c r="F1863" s="28" t="s">
        <v>885</v>
      </c>
      <c r="G1863" s="31" t="s">
        <v>40</v>
      </c>
      <c r="H1863" s="5">
        <f t="shared" si="130"/>
        <v>-28700</v>
      </c>
      <c r="I1863" s="23">
        <f t="shared" si="129"/>
        <v>4.854368932038835</v>
      </c>
      <c r="K1863" s="2">
        <v>515</v>
      </c>
    </row>
    <row r="1864" spans="2:11" ht="12.75">
      <c r="B1864" s="8">
        <v>1000</v>
      </c>
      <c r="C1864" s="1" t="s">
        <v>870</v>
      </c>
      <c r="D1864" s="1" t="s">
        <v>600</v>
      </c>
      <c r="E1864" s="1" t="s">
        <v>871</v>
      </c>
      <c r="F1864" s="28" t="s">
        <v>886</v>
      </c>
      <c r="G1864" s="31" t="s">
        <v>87</v>
      </c>
      <c r="H1864" s="5">
        <f t="shared" si="130"/>
        <v>-29700</v>
      </c>
      <c r="I1864" s="23">
        <f t="shared" si="129"/>
        <v>1.941747572815534</v>
      </c>
      <c r="K1864" s="2">
        <v>515</v>
      </c>
    </row>
    <row r="1865" spans="2:11" ht="12.75">
      <c r="B1865" s="8">
        <v>500</v>
      </c>
      <c r="C1865" s="1" t="s">
        <v>870</v>
      </c>
      <c r="D1865" s="1" t="s">
        <v>600</v>
      </c>
      <c r="E1865" s="1" t="s">
        <v>871</v>
      </c>
      <c r="F1865" s="28" t="s">
        <v>887</v>
      </c>
      <c r="G1865" s="31" t="s">
        <v>87</v>
      </c>
      <c r="H1865" s="5">
        <f t="shared" si="130"/>
        <v>-30200</v>
      </c>
      <c r="I1865" s="23">
        <f t="shared" si="129"/>
        <v>0.970873786407767</v>
      </c>
      <c r="K1865" s="2">
        <v>515</v>
      </c>
    </row>
    <row r="1866" spans="2:11" ht="12.75">
      <c r="B1866" s="8">
        <v>3300</v>
      </c>
      <c r="C1866" s="1" t="s">
        <v>888</v>
      </c>
      <c r="D1866" s="1" t="s">
        <v>600</v>
      </c>
      <c r="E1866" s="1" t="s">
        <v>871</v>
      </c>
      <c r="F1866" s="28" t="s">
        <v>889</v>
      </c>
      <c r="G1866" s="28" t="s">
        <v>265</v>
      </c>
      <c r="H1866" s="5">
        <f t="shared" si="130"/>
        <v>-33500</v>
      </c>
      <c r="I1866" s="23">
        <f t="shared" si="129"/>
        <v>6.407766990291262</v>
      </c>
      <c r="K1866" s="2">
        <v>515</v>
      </c>
    </row>
    <row r="1867" spans="2:11" ht="12.75">
      <c r="B1867" s="8">
        <v>2500</v>
      </c>
      <c r="C1867" s="1" t="s">
        <v>870</v>
      </c>
      <c r="D1867" s="1" t="s">
        <v>600</v>
      </c>
      <c r="E1867" s="1" t="s">
        <v>871</v>
      </c>
      <c r="F1867" s="28" t="s">
        <v>890</v>
      </c>
      <c r="G1867" s="28" t="s">
        <v>265</v>
      </c>
      <c r="H1867" s="5">
        <f t="shared" si="130"/>
        <v>-36000</v>
      </c>
      <c r="I1867" s="23">
        <f t="shared" si="129"/>
        <v>4.854368932038835</v>
      </c>
      <c r="K1867" s="2">
        <v>515</v>
      </c>
    </row>
    <row r="1868" spans="2:11" ht="12.75">
      <c r="B1868" s="8">
        <v>5400</v>
      </c>
      <c r="C1868" s="1" t="s">
        <v>870</v>
      </c>
      <c r="D1868" s="1" t="s">
        <v>600</v>
      </c>
      <c r="E1868" s="1" t="s">
        <v>891</v>
      </c>
      <c r="F1868" s="28" t="s">
        <v>892</v>
      </c>
      <c r="G1868" s="28" t="s">
        <v>115</v>
      </c>
      <c r="H1868" s="5">
        <f t="shared" si="130"/>
        <v>-41400</v>
      </c>
      <c r="I1868" s="23">
        <f t="shared" si="129"/>
        <v>10.485436893203884</v>
      </c>
      <c r="K1868" s="2">
        <v>515</v>
      </c>
    </row>
    <row r="1869" spans="2:11" ht="12.75">
      <c r="B1869" s="8">
        <v>1000</v>
      </c>
      <c r="C1869" s="1" t="s">
        <v>870</v>
      </c>
      <c r="D1869" s="1" t="s">
        <v>600</v>
      </c>
      <c r="E1869" s="1" t="s">
        <v>891</v>
      </c>
      <c r="F1869" s="28" t="s">
        <v>893</v>
      </c>
      <c r="G1869" s="28" t="s">
        <v>115</v>
      </c>
      <c r="H1869" s="5">
        <f t="shared" si="130"/>
        <v>-42400</v>
      </c>
      <c r="I1869" s="23">
        <f t="shared" si="129"/>
        <v>1.941747572815534</v>
      </c>
      <c r="K1869" s="2">
        <v>515</v>
      </c>
    </row>
    <row r="1870" spans="2:11" ht="12.75">
      <c r="B1870" s="8">
        <v>1000</v>
      </c>
      <c r="C1870" s="1" t="s">
        <v>870</v>
      </c>
      <c r="D1870" s="1" t="s">
        <v>600</v>
      </c>
      <c r="E1870" s="35" t="s">
        <v>894</v>
      </c>
      <c r="F1870" s="28" t="s">
        <v>895</v>
      </c>
      <c r="G1870" s="28" t="s">
        <v>104</v>
      </c>
      <c r="H1870" s="5">
        <f t="shared" si="130"/>
        <v>-43400</v>
      </c>
      <c r="I1870" s="23">
        <f t="shared" si="129"/>
        <v>1.941747572815534</v>
      </c>
      <c r="K1870" s="2">
        <v>515</v>
      </c>
    </row>
    <row r="1871" spans="2:11" ht="12.75">
      <c r="B1871" s="8">
        <v>500</v>
      </c>
      <c r="C1871" s="1" t="s">
        <v>870</v>
      </c>
      <c r="D1871" s="1" t="s">
        <v>600</v>
      </c>
      <c r="E1871" s="35" t="s">
        <v>894</v>
      </c>
      <c r="F1871" s="28" t="s">
        <v>896</v>
      </c>
      <c r="G1871" s="28" t="s">
        <v>112</v>
      </c>
      <c r="H1871" s="5">
        <f t="shared" si="130"/>
        <v>-43900</v>
      </c>
      <c r="I1871" s="23">
        <f t="shared" si="129"/>
        <v>0.970873786407767</v>
      </c>
      <c r="K1871" s="2">
        <v>515</v>
      </c>
    </row>
    <row r="1872" spans="1:11" s="47" customFormat="1" ht="12.75">
      <c r="A1872" s="12"/>
      <c r="B1872" s="108">
        <f>SUM(B1849:B1871)</f>
        <v>43900</v>
      </c>
      <c r="C1872" s="12" t="s">
        <v>991</v>
      </c>
      <c r="D1872" s="12"/>
      <c r="E1872" s="12"/>
      <c r="F1872" s="19"/>
      <c r="G1872" s="19"/>
      <c r="H1872" s="44">
        <v>0</v>
      </c>
      <c r="I1872" s="45">
        <f t="shared" si="129"/>
        <v>85.24271844660194</v>
      </c>
      <c r="K1872" s="2">
        <v>515</v>
      </c>
    </row>
    <row r="1873" spans="2:11" ht="12.75">
      <c r="B1873" s="8"/>
      <c r="H1873" s="5">
        <f>H1872-B1873</f>
        <v>0</v>
      </c>
      <c r="I1873" s="23">
        <f t="shared" si="129"/>
        <v>0</v>
      </c>
      <c r="K1873" s="2">
        <v>515</v>
      </c>
    </row>
    <row r="1874" spans="2:11" ht="12.75">
      <c r="B1874" s="8"/>
      <c r="H1874" s="5">
        <f>H1873-B1874</f>
        <v>0</v>
      </c>
      <c r="I1874" s="23">
        <f t="shared" si="129"/>
        <v>0</v>
      </c>
      <c r="K1874" s="2">
        <v>515</v>
      </c>
    </row>
    <row r="1875" spans="2:11" ht="12.75">
      <c r="B1875" s="8">
        <v>6000</v>
      </c>
      <c r="C1875" s="1" t="s">
        <v>925</v>
      </c>
      <c r="D1875" s="1" t="s">
        <v>600</v>
      </c>
      <c r="E1875" s="1" t="s">
        <v>926</v>
      </c>
      <c r="F1875" s="82" t="s">
        <v>454</v>
      </c>
      <c r="G1875" s="28" t="s">
        <v>321</v>
      </c>
      <c r="H1875" s="5">
        <f>H1874-B1875</f>
        <v>-6000</v>
      </c>
      <c r="I1875" s="23">
        <v>5.818181818181818</v>
      </c>
      <c r="K1875" s="2">
        <v>515</v>
      </c>
    </row>
    <row r="1876" spans="2:11" ht="12.75">
      <c r="B1876" s="8">
        <v>6559</v>
      </c>
      <c r="C1876" s="1" t="s">
        <v>925</v>
      </c>
      <c r="D1876" s="1" t="s">
        <v>600</v>
      </c>
      <c r="E1876" s="1" t="s">
        <v>927</v>
      </c>
      <c r="F1876" s="82" t="s">
        <v>454</v>
      </c>
      <c r="G1876" s="28" t="s">
        <v>321</v>
      </c>
      <c r="H1876" s="5">
        <f>H1875-B1876</f>
        <v>-12559</v>
      </c>
      <c r="I1876" s="23">
        <v>1.0836363636363637</v>
      </c>
      <c r="K1876" s="2">
        <v>515</v>
      </c>
    </row>
    <row r="1877" spans="1:11" ht="12.75">
      <c r="A1877" s="12"/>
      <c r="B1877" s="108">
        <f>SUM(B1875:B1876)</f>
        <v>12559</v>
      </c>
      <c r="C1877" s="12" t="s">
        <v>925</v>
      </c>
      <c r="D1877" s="12"/>
      <c r="E1877" s="12"/>
      <c r="F1877" s="19"/>
      <c r="G1877" s="19"/>
      <c r="H1877" s="44"/>
      <c r="I1877" s="45">
        <v>6.901818181818181</v>
      </c>
      <c r="J1877" s="47"/>
      <c r="K1877" s="2">
        <v>515</v>
      </c>
    </row>
    <row r="1878" spans="2:11" ht="12.75">
      <c r="B1878" s="8"/>
      <c r="I1878" s="23"/>
      <c r="K1878" s="2">
        <v>515</v>
      </c>
    </row>
    <row r="1879" spans="2:11" ht="12.75">
      <c r="B1879" s="244"/>
      <c r="C1879" s="34"/>
      <c r="D1879" s="34"/>
      <c r="E1879" s="13"/>
      <c r="F1879" s="32"/>
      <c r="G1879" s="32"/>
      <c r="H1879" s="5">
        <v>0</v>
      </c>
      <c r="I1879" s="23">
        <f aca="true" t="shared" si="131" ref="I1879:I1907">+B1879/K1879</f>
        <v>0</v>
      </c>
      <c r="K1879" s="2">
        <v>515</v>
      </c>
    </row>
    <row r="1880" spans="2:11" ht="12.75">
      <c r="B1880" s="8">
        <v>6360</v>
      </c>
      <c r="C1880" s="1" t="s">
        <v>900</v>
      </c>
      <c r="D1880" s="1" t="s">
        <v>600</v>
      </c>
      <c r="E1880" s="13" t="s">
        <v>901</v>
      </c>
      <c r="F1880" s="52" t="s">
        <v>902</v>
      </c>
      <c r="G1880" s="28" t="s">
        <v>112</v>
      </c>
      <c r="H1880" s="5">
        <f>H1879-B1880</f>
        <v>-6360</v>
      </c>
      <c r="I1880" s="23">
        <f t="shared" si="131"/>
        <v>12.349514563106796</v>
      </c>
      <c r="K1880" s="2">
        <v>515</v>
      </c>
    </row>
    <row r="1881" spans="2:11" ht="12.75">
      <c r="B1881" s="8">
        <v>52065</v>
      </c>
      <c r="C1881" s="1" t="s">
        <v>903</v>
      </c>
      <c r="D1881" s="1" t="s">
        <v>600</v>
      </c>
      <c r="E1881" s="1" t="s">
        <v>901</v>
      </c>
      <c r="F1881" s="52" t="s">
        <v>902</v>
      </c>
      <c r="G1881" s="28" t="s">
        <v>220</v>
      </c>
      <c r="H1881" s="5">
        <f>H1880-B1881</f>
        <v>-58425</v>
      </c>
      <c r="I1881" s="23">
        <f t="shared" si="131"/>
        <v>101.09708737864078</v>
      </c>
      <c r="K1881" s="2">
        <v>515</v>
      </c>
    </row>
    <row r="1882" spans="2:11" ht="12.75">
      <c r="B1882" s="8">
        <v>125000</v>
      </c>
      <c r="C1882" s="1" t="s">
        <v>989</v>
      </c>
      <c r="D1882" s="1" t="s">
        <v>600</v>
      </c>
      <c r="E1882" s="1" t="s">
        <v>901</v>
      </c>
      <c r="F1882" s="52" t="s">
        <v>902</v>
      </c>
      <c r="G1882" s="28" t="s">
        <v>94</v>
      </c>
      <c r="H1882" s="5">
        <f>H1881-B1882</f>
        <v>-183425</v>
      </c>
      <c r="I1882" s="23">
        <f t="shared" si="131"/>
        <v>242.71844660194174</v>
      </c>
      <c r="K1882" s="2">
        <v>515</v>
      </c>
    </row>
    <row r="1883" spans="1:11" s="47" customFormat="1" ht="12.75">
      <c r="A1883" s="12"/>
      <c r="B1883" s="108">
        <f>SUM(B1880:B1882)</f>
        <v>183425</v>
      </c>
      <c r="C1883" s="12"/>
      <c r="D1883" s="12"/>
      <c r="E1883" s="12" t="s">
        <v>901</v>
      </c>
      <c r="F1883" s="19"/>
      <c r="G1883" s="19"/>
      <c r="H1883" s="44">
        <v>0</v>
      </c>
      <c r="I1883" s="45">
        <f t="shared" si="131"/>
        <v>356.1650485436893</v>
      </c>
      <c r="K1883" s="2">
        <v>515</v>
      </c>
    </row>
    <row r="1884" spans="2:11" ht="12.75">
      <c r="B1884" s="8"/>
      <c r="H1884" s="5">
        <f>H1883-B1884</f>
        <v>0</v>
      </c>
      <c r="I1884" s="23">
        <f t="shared" si="131"/>
        <v>0</v>
      </c>
      <c r="K1884" s="2">
        <v>515</v>
      </c>
    </row>
    <row r="1885" spans="2:11" ht="12.75">
      <c r="B1885" s="8"/>
      <c r="H1885" s="5">
        <f>H1884-B1885</f>
        <v>0</v>
      </c>
      <c r="I1885" s="23">
        <f t="shared" si="131"/>
        <v>0</v>
      </c>
      <c r="K1885" s="2">
        <v>515</v>
      </c>
    </row>
    <row r="1886" spans="2:11" ht="12.75">
      <c r="B1886" s="8"/>
      <c r="H1886" s="5">
        <f>H1885-B1886</f>
        <v>0</v>
      </c>
      <c r="I1886" s="23">
        <f t="shared" si="131"/>
        <v>0</v>
      </c>
      <c r="K1886" s="2">
        <v>515</v>
      </c>
    </row>
    <row r="1887" spans="2:11" ht="12.75">
      <c r="B1887" s="8">
        <v>90000</v>
      </c>
      <c r="C1887" s="1" t="s">
        <v>904</v>
      </c>
      <c r="E1887" s="1" t="s">
        <v>990</v>
      </c>
      <c r="F1887" s="28" t="s">
        <v>454</v>
      </c>
      <c r="G1887" s="28" t="s">
        <v>905</v>
      </c>
      <c r="H1887" s="5">
        <f>H1886-B1887</f>
        <v>-90000</v>
      </c>
      <c r="I1887" s="23">
        <f t="shared" si="131"/>
        <v>174.75728155339806</v>
      </c>
      <c r="K1887" s="2">
        <v>515</v>
      </c>
    </row>
    <row r="1888" spans="1:11" s="47" customFormat="1" ht="12.75">
      <c r="A1888" s="12"/>
      <c r="B1888" s="108">
        <v>90000</v>
      </c>
      <c r="C1888" s="12"/>
      <c r="D1888" s="12"/>
      <c r="E1888" s="12" t="s">
        <v>809</v>
      </c>
      <c r="F1888" s="19"/>
      <c r="G1888" s="19"/>
      <c r="H1888" s="44">
        <v>0</v>
      </c>
      <c r="I1888" s="45">
        <f t="shared" si="131"/>
        <v>174.75728155339806</v>
      </c>
      <c r="K1888" s="2">
        <v>515</v>
      </c>
    </row>
    <row r="1889" spans="2:11" ht="12.75">
      <c r="B1889" s="8"/>
      <c r="H1889" s="5">
        <f>H1888-B1889</f>
        <v>0</v>
      </c>
      <c r="I1889" s="23">
        <f t="shared" si="131"/>
        <v>0</v>
      </c>
      <c r="K1889" s="2">
        <v>515</v>
      </c>
    </row>
    <row r="1890" spans="2:11" ht="12.75">
      <c r="B1890" s="8"/>
      <c r="H1890" s="5">
        <v>0</v>
      </c>
      <c r="I1890" s="23">
        <f t="shared" si="131"/>
        <v>0</v>
      </c>
      <c r="K1890" s="2">
        <v>515</v>
      </c>
    </row>
    <row r="1891" spans="2:11" ht="12.75">
      <c r="B1891" s="244">
        <v>128450</v>
      </c>
      <c r="C1891" s="34" t="s">
        <v>897</v>
      </c>
      <c r="D1891" s="34" t="s">
        <v>600</v>
      </c>
      <c r="E1891" s="13" t="s">
        <v>898</v>
      </c>
      <c r="F1891" s="32" t="s">
        <v>899</v>
      </c>
      <c r="G1891" s="32" t="s">
        <v>19</v>
      </c>
      <c r="H1891" s="5">
        <f>H1890-B1891</f>
        <v>-128450</v>
      </c>
      <c r="I1891" s="23">
        <f t="shared" si="131"/>
        <v>249.41747572815535</v>
      </c>
      <c r="K1891" s="2">
        <v>515</v>
      </c>
    </row>
    <row r="1892" spans="1:11" s="47" customFormat="1" ht="12.75">
      <c r="A1892" s="12"/>
      <c r="B1892" s="245">
        <v>128450</v>
      </c>
      <c r="C1892" s="88" t="s">
        <v>897</v>
      </c>
      <c r="D1892" s="88"/>
      <c r="E1892" s="12" t="s">
        <v>898</v>
      </c>
      <c r="F1892" s="89"/>
      <c r="G1892" s="89"/>
      <c r="H1892" s="44">
        <v>0</v>
      </c>
      <c r="I1892" s="45">
        <f t="shared" si="131"/>
        <v>249.41747572815535</v>
      </c>
      <c r="K1892" s="2">
        <v>515</v>
      </c>
    </row>
    <row r="1893" spans="2:11" ht="12.75">
      <c r="B1893" s="73"/>
      <c r="C1893" s="34"/>
      <c r="D1893" s="34"/>
      <c r="E1893" s="13"/>
      <c r="F1893" s="32"/>
      <c r="G1893" s="32"/>
      <c r="H1893" s="5">
        <f>H1892-B1893</f>
        <v>0</v>
      </c>
      <c r="I1893" s="23">
        <f t="shared" si="131"/>
        <v>0</v>
      </c>
      <c r="K1893" s="2">
        <v>515</v>
      </c>
    </row>
    <row r="1894" spans="8:11" ht="12.75">
      <c r="H1894" s="5">
        <f>H1893-B1894</f>
        <v>0</v>
      </c>
      <c r="I1894" s="23">
        <f t="shared" si="131"/>
        <v>0</v>
      </c>
      <c r="K1894" s="2">
        <v>515</v>
      </c>
    </row>
    <row r="1895" spans="8:11" ht="12.75">
      <c r="H1895" s="5">
        <f>H1894-B1895</f>
        <v>0</v>
      </c>
      <c r="I1895" s="23">
        <f t="shared" si="131"/>
        <v>0</v>
      </c>
      <c r="K1895" s="2">
        <v>515</v>
      </c>
    </row>
    <row r="1896" spans="1:11" s="70" customFormat="1" ht="13.5" thickBot="1">
      <c r="A1896" s="66"/>
      <c r="B1896" s="90">
        <f>+B1901</f>
        <v>63900</v>
      </c>
      <c r="C1896" s="66"/>
      <c r="D1896" s="79" t="s">
        <v>906</v>
      </c>
      <c r="E1896" s="66"/>
      <c r="F1896" s="67"/>
      <c r="G1896" s="67"/>
      <c r="H1896" s="68">
        <f>H1895-B1896</f>
        <v>-63900</v>
      </c>
      <c r="I1896" s="69">
        <f t="shared" si="131"/>
        <v>124.07766990291262</v>
      </c>
      <c r="K1896" s="2">
        <v>515</v>
      </c>
    </row>
    <row r="1897" spans="2:11" ht="12.75">
      <c r="B1897" s="143"/>
      <c r="H1897" s="5">
        <v>0</v>
      </c>
      <c r="I1897" s="23">
        <f t="shared" si="131"/>
        <v>0</v>
      </c>
      <c r="K1897" s="2">
        <v>515</v>
      </c>
    </row>
    <row r="1898" spans="2:11" ht="12.75">
      <c r="B1898" s="143"/>
      <c r="H1898" s="5">
        <f>H1897-B1898</f>
        <v>0</v>
      </c>
      <c r="I1898" s="23">
        <f t="shared" si="131"/>
        <v>0</v>
      </c>
      <c r="K1898" s="2">
        <v>515</v>
      </c>
    </row>
    <row r="1899" spans="2:11" ht="12.75">
      <c r="B1899" s="214">
        <v>5000</v>
      </c>
      <c r="C1899" s="35" t="s">
        <v>992</v>
      </c>
      <c r="D1899" s="13" t="s">
        <v>907</v>
      </c>
      <c r="E1899" s="35" t="s">
        <v>993</v>
      </c>
      <c r="F1899" s="36" t="s">
        <v>522</v>
      </c>
      <c r="G1899" s="36" t="s">
        <v>17</v>
      </c>
      <c r="H1899" s="5">
        <f>H1898-B1899</f>
        <v>-5000</v>
      </c>
      <c r="I1899" s="23">
        <f t="shared" si="131"/>
        <v>9.70873786407767</v>
      </c>
      <c r="K1899" s="2">
        <v>515</v>
      </c>
    </row>
    <row r="1900" spans="2:11" ht="12.75">
      <c r="B1900" s="214">
        <v>58900</v>
      </c>
      <c r="C1900" s="13" t="s">
        <v>908</v>
      </c>
      <c r="D1900" s="13" t="s">
        <v>907</v>
      </c>
      <c r="E1900" s="35" t="s">
        <v>993</v>
      </c>
      <c r="F1900" s="28" t="s">
        <v>909</v>
      </c>
      <c r="G1900" s="32" t="s">
        <v>94</v>
      </c>
      <c r="H1900" s="5">
        <f>H1899-B1900</f>
        <v>-63900</v>
      </c>
      <c r="I1900" s="23">
        <f t="shared" si="131"/>
        <v>114.36893203883496</v>
      </c>
      <c r="K1900" s="2">
        <v>515</v>
      </c>
    </row>
    <row r="1901" spans="1:11" s="47" customFormat="1" ht="12.75">
      <c r="A1901" s="12"/>
      <c r="B1901" s="260">
        <f>SUM(B1899:B1900)</f>
        <v>63900</v>
      </c>
      <c r="C1901" s="12"/>
      <c r="D1901" s="12" t="s">
        <v>907</v>
      </c>
      <c r="E1901" s="12" t="s">
        <v>993</v>
      </c>
      <c r="F1901" s="19"/>
      <c r="G1901" s="19"/>
      <c r="H1901" s="44">
        <v>0</v>
      </c>
      <c r="I1901" s="45">
        <f t="shared" si="131"/>
        <v>124.07766990291262</v>
      </c>
      <c r="K1901" s="2">
        <v>515</v>
      </c>
    </row>
    <row r="1902" spans="8:11" ht="12.75">
      <c r="H1902" s="5">
        <f aca="true" t="shared" si="132" ref="H1902:H1907">H1901-B1902</f>
        <v>0</v>
      </c>
      <c r="I1902" s="23">
        <f t="shared" si="131"/>
        <v>0</v>
      </c>
      <c r="K1902" s="2">
        <v>515</v>
      </c>
    </row>
    <row r="1903" spans="8:11" ht="12.75">
      <c r="H1903" s="5">
        <f t="shared" si="132"/>
        <v>0</v>
      </c>
      <c r="I1903" s="23">
        <f t="shared" si="131"/>
        <v>0</v>
      </c>
      <c r="K1903" s="2">
        <v>515</v>
      </c>
    </row>
    <row r="1904" spans="8:11" ht="12.75">
      <c r="H1904" s="5">
        <f t="shared" si="132"/>
        <v>0</v>
      </c>
      <c r="I1904" s="23">
        <f t="shared" si="131"/>
        <v>0</v>
      </c>
      <c r="K1904" s="2">
        <v>515</v>
      </c>
    </row>
    <row r="1905" spans="8:11" ht="12.75">
      <c r="H1905" s="5">
        <f t="shared" si="132"/>
        <v>0</v>
      </c>
      <c r="I1905" s="23">
        <f t="shared" si="131"/>
        <v>0</v>
      </c>
      <c r="K1905" s="2">
        <v>515</v>
      </c>
    </row>
    <row r="1906" spans="8:11" ht="12.75">
      <c r="H1906" s="5">
        <f t="shared" si="132"/>
        <v>0</v>
      </c>
      <c r="I1906" s="23">
        <f t="shared" si="131"/>
        <v>0</v>
      </c>
      <c r="K1906" s="2">
        <v>515</v>
      </c>
    </row>
    <row r="1907" spans="8:11" ht="12.75">
      <c r="H1907" s="5">
        <f t="shared" si="132"/>
        <v>0</v>
      </c>
      <c r="I1907" s="23">
        <f t="shared" si="131"/>
        <v>0</v>
      </c>
      <c r="K1907" s="2">
        <v>515</v>
      </c>
    </row>
    <row r="1908" spans="1:11" ht="12.75">
      <c r="A1908" s="13"/>
      <c r="I1908" s="23"/>
      <c r="K1908" s="2">
        <v>515</v>
      </c>
    </row>
    <row r="1909" spans="1:11" ht="12.75">
      <c r="A1909" s="13"/>
      <c r="I1909" s="23"/>
      <c r="K1909" s="2">
        <v>515</v>
      </c>
    </row>
    <row r="1910" spans="1:11" s="70" customFormat="1" ht="13.5" thickBot="1">
      <c r="A1910" s="64"/>
      <c r="B1910" s="78">
        <f>+B17</f>
        <v>7901362</v>
      </c>
      <c r="C1910" s="79" t="s">
        <v>995</v>
      </c>
      <c r="D1910" s="66"/>
      <c r="E1910" s="66"/>
      <c r="F1910" s="67"/>
      <c r="G1910" s="67"/>
      <c r="H1910" s="68">
        <v>0</v>
      </c>
      <c r="I1910" s="109">
        <f>+B1910/K1910</f>
        <v>15342.450485436893</v>
      </c>
      <c r="K1910" s="2">
        <v>515</v>
      </c>
    </row>
    <row r="1911" spans="1:11" ht="12.75">
      <c r="A1911" s="13"/>
      <c r="B1911" s="110"/>
      <c r="C1911" s="111"/>
      <c r="I1911" s="112"/>
      <c r="K1911" s="2">
        <v>515</v>
      </c>
    </row>
    <row r="1912" spans="1:11" ht="12.75">
      <c r="A1912" s="13"/>
      <c r="B1912" s="102" t="s">
        <v>934</v>
      </c>
      <c r="C1912" s="106" t="s">
        <v>935</v>
      </c>
      <c r="D1912" s="106"/>
      <c r="E1912" s="106"/>
      <c r="F1912" s="101"/>
      <c r="G1912" s="101"/>
      <c r="H1912" s="102"/>
      <c r="I1912" s="113" t="s">
        <v>930</v>
      </c>
      <c r="K1912" s="2">
        <v>515</v>
      </c>
    </row>
    <row r="1913" spans="1:11" ht="12.75">
      <c r="A1913" s="13"/>
      <c r="B1913" s="114">
        <f>+B1896+B1747+B1742+B1653+B1111-B1125+B997-B1026-B1015+B787+B730+B24+B61+B112+B175+B617+B655</f>
        <v>1304333</v>
      </c>
      <c r="C1913" s="115" t="s">
        <v>936</v>
      </c>
      <c r="D1913" s="115" t="s">
        <v>937</v>
      </c>
      <c r="E1913" s="115" t="s">
        <v>1007</v>
      </c>
      <c r="F1913" s="116"/>
      <c r="G1913" s="116"/>
      <c r="H1913" s="117">
        <f aca="true" t="shared" si="133" ref="H1913:H1918">H1912-B1913</f>
        <v>-1304333</v>
      </c>
      <c r="I1913" s="113">
        <f aca="true" t="shared" si="134" ref="I1913:I1919">+B1913/K1913</f>
        <v>2532.685436893204</v>
      </c>
      <c r="K1913" s="2">
        <v>515</v>
      </c>
    </row>
    <row r="1914" spans="1:11" ht="12.75">
      <c r="A1914" s="13"/>
      <c r="B1914" s="118">
        <f>B1753+B938+B907+B575+B534+B498+B456+B424+B381-B392-B403+B343+B203</f>
        <v>1540169</v>
      </c>
      <c r="C1914" s="119" t="s">
        <v>938</v>
      </c>
      <c r="D1914" s="119" t="s">
        <v>937</v>
      </c>
      <c r="E1914" s="119" t="s">
        <v>1007</v>
      </c>
      <c r="F1914" s="120"/>
      <c r="G1914" s="120"/>
      <c r="H1914" s="117">
        <f t="shared" si="133"/>
        <v>-2844502</v>
      </c>
      <c r="I1914" s="113">
        <f t="shared" si="134"/>
        <v>2990.6194174757284</v>
      </c>
      <c r="K1914" s="2">
        <v>515</v>
      </c>
    </row>
    <row r="1915" spans="1:11" s="126" customFormat="1" ht="12.75">
      <c r="A1915" s="121"/>
      <c r="B1915" s="122">
        <f>+B1421+B1427+B1396+B1435+B1719</f>
        <v>1551010</v>
      </c>
      <c r="C1915" s="123" t="s">
        <v>939</v>
      </c>
      <c r="D1915" s="123" t="s">
        <v>937</v>
      </c>
      <c r="E1915" s="124" t="s">
        <v>1007</v>
      </c>
      <c r="F1915" s="125"/>
      <c r="G1915" s="125"/>
      <c r="H1915" s="117">
        <f t="shared" si="133"/>
        <v>-4395512</v>
      </c>
      <c r="I1915" s="113">
        <f t="shared" si="134"/>
        <v>3011.669902912621</v>
      </c>
      <c r="K1915" s="2">
        <v>515</v>
      </c>
    </row>
    <row r="1916" spans="1:11" s="129" customFormat="1" ht="12.75">
      <c r="A1916" s="127"/>
      <c r="B1916" s="221">
        <f>+B1748+B1149-B1396-B1421-B1427+B1125+B1085+B1078+B1026+B1015+B979</f>
        <v>2019950</v>
      </c>
      <c r="C1916" s="222" t="s">
        <v>1008</v>
      </c>
      <c r="D1916" s="222" t="s">
        <v>937</v>
      </c>
      <c r="E1916" s="223" t="s">
        <v>1007</v>
      </c>
      <c r="F1916" s="128"/>
      <c r="G1916" s="128"/>
      <c r="H1916" s="117">
        <f t="shared" si="133"/>
        <v>-6415462</v>
      </c>
      <c r="I1916" s="113">
        <f t="shared" si="134"/>
        <v>3922.233009708738</v>
      </c>
      <c r="K1916" s="2">
        <v>515</v>
      </c>
    </row>
    <row r="1917" spans="1:11" s="129" customFormat="1" ht="12.75">
      <c r="A1917" s="127"/>
      <c r="B1917" s="130">
        <f>+B1746+B1134+B1059-B1085-B1078+B955-B979</f>
        <v>1160500</v>
      </c>
      <c r="C1917" s="131" t="s">
        <v>940</v>
      </c>
      <c r="D1917" s="131" t="s">
        <v>937</v>
      </c>
      <c r="E1917" s="132" t="s">
        <v>1007</v>
      </c>
      <c r="F1917" s="128"/>
      <c r="G1917" s="128"/>
      <c r="H1917" s="117">
        <f t="shared" si="133"/>
        <v>-7575962</v>
      </c>
      <c r="I1917" s="113">
        <f t="shared" si="134"/>
        <v>2253.3980582524273</v>
      </c>
      <c r="K1917" s="2">
        <v>515</v>
      </c>
    </row>
    <row r="1918" spans="1:11" s="129" customFormat="1" ht="12.75">
      <c r="A1918" s="127"/>
      <c r="B1918" s="133">
        <f>+B863+B885+B307+B403+B392</f>
        <v>325400</v>
      </c>
      <c r="C1918" s="134" t="s">
        <v>960</v>
      </c>
      <c r="D1918" s="134" t="s">
        <v>937</v>
      </c>
      <c r="E1918" s="135" t="s">
        <v>1007</v>
      </c>
      <c r="F1918" s="128"/>
      <c r="G1918" s="128"/>
      <c r="H1918" s="117">
        <f t="shared" si="133"/>
        <v>-7901362</v>
      </c>
      <c r="I1918" s="113">
        <f t="shared" si="134"/>
        <v>631.8446601941747</v>
      </c>
      <c r="K1918" s="2">
        <v>515</v>
      </c>
    </row>
    <row r="1919" spans="1:11" ht="12.75">
      <c r="A1919" s="13"/>
      <c r="B1919" s="136">
        <f>SUM(B1913:B1918)</f>
        <v>7901362</v>
      </c>
      <c r="C1919" s="137" t="s">
        <v>941</v>
      </c>
      <c r="D1919" s="119"/>
      <c r="E1919" s="119"/>
      <c r="F1919" s="120"/>
      <c r="G1919" s="120"/>
      <c r="H1919" s="138"/>
      <c r="I1919" s="139">
        <f t="shared" si="134"/>
        <v>15342.450485436893</v>
      </c>
      <c r="K1919" s="2">
        <v>515</v>
      </c>
    </row>
    <row r="1920" spans="1:11" ht="12.75">
      <c r="A1920" s="13"/>
      <c r="I1920" s="23"/>
      <c r="K1920" s="2">
        <v>515</v>
      </c>
    </row>
    <row r="1921" spans="1:11" ht="12.75">
      <c r="A1921" s="13"/>
      <c r="B1921" s="140">
        <v>-50561</v>
      </c>
      <c r="C1921" s="141" t="s">
        <v>936</v>
      </c>
      <c r="D1921" s="141" t="s">
        <v>942</v>
      </c>
      <c r="E1921" s="141"/>
      <c r="F1921" s="142"/>
      <c r="G1921" s="142"/>
      <c r="H1921" s="5">
        <f>H1920-B1921</f>
        <v>50561</v>
      </c>
      <c r="I1921" s="23">
        <f aca="true" t="shared" si="135" ref="I1921:I1930">+B1921/K1921</f>
        <v>-93.63148148148149</v>
      </c>
      <c r="K1921" s="40">
        <v>540</v>
      </c>
    </row>
    <row r="1922" spans="1:11" ht="12.75">
      <c r="A1922" s="13"/>
      <c r="B1922" s="143">
        <v>-1912771</v>
      </c>
      <c r="C1922" s="141" t="s">
        <v>936</v>
      </c>
      <c r="D1922" s="141" t="s">
        <v>943</v>
      </c>
      <c r="E1922" s="141"/>
      <c r="F1922" s="142" t="s">
        <v>611</v>
      </c>
      <c r="G1922" s="142" t="s">
        <v>944</v>
      </c>
      <c r="H1922" s="5">
        <f>H1921-B1922</f>
        <v>1963332</v>
      </c>
      <c r="I1922" s="23">
        <f t="shared" si="135"/>
        <v>-3477.7654545454548</v>
      </c>
      <c r="K1922" s="40">
        <v>550</v>
      </c>
    </row>
    <row r="1923" spans="1:11" ht="12.75">
      <c r="A1923" s="13"/>
      <c r="B1923" s="143">
        <v>1152600</v>
      </c>
      <c r="C1923" s="141" t="s">
        <v>936</v>
      </c>
      <c r="D1923" s="141" t="s">
        <v>945</v>
      </c>
      <c r="E1923" s="141"/>
      <c r="F1923" s="142"/>
      <c r="G1923" s="142"/>
      <c r="H1923" s="5">
        <f>H1922-B1923</f>
        <v>810732</v>
      </c>
      <c r="I1923" s="23">
        <f t="shared" si="135"/>
        <v>2134.4444444444443</v>
      </c>
      <c r="K1923" s="40">
        <v>540</v>
      </c>
    </row>
    <row r="1924" spans="1:11" ht="12.75">
      <c r="A1924" s="13"/>
      <c r="B1924" s="143">
        <v>2352750</v>
      </c>
      <c r="C1924" s="141" t="s">
        <v>936</v>
      </c>
      <c r="D1924" s="141" t="s">
        <v>946</v>
      </c>
      <c r="E1924" s="141"/>
      <c r="F1924" s="142"/>
      <c r="G1924" s="142"/>
      <c r="H1924" s="5">
        <f>H1923-B1924</f>
        <v>-1542018</v>
      </c>
      <c r="I1924" s="23">
        <f t="shared" si="135"/>
        <v>4277.727272727273</v>
      </c>
      <c r="K1924" s="40">
        <v>550</v>
      </c>
    </row>
    <row r="1925" spans="1:11" ht="12.75">
      <c r="A1925" s="13"/>
      <c r="B1925" s="143">
        <v>375103</v>
      </c>
      <c r="C1925" s="141" t="s">
        <v>936</v>
      </c>
      <c r="D1925" s="141" t="s">
        <v>958</v>
      </c>
      <c r="E1925" s="141"/>
      <c r="F1925" s="142"/>
      <c r="G1925" s="142"/>
      <c r="H1925" s="5">
        <f>H1924-B1925</f>
        <v>-1917121</v>
      </c>
      <c r="I1925" s="23">
        <f t="shared" si="135"/>
        <v>688.262385321101</v>
      </c>
      <c r="K1925" s="40">
        <v>545</v>
      </c>
    </row>
    <row r="1926" spans="1:11" ht="12.75">
      <c r="A1926" s="13"/>
      <c r="B1926" s="143">
        <v>-2777426</v>
      </c>
      <c r="C1926" s="141" t="s">
        <v>936</v>
      </c>
      <c r="D1926" s="141" t="s">
        <v>996</v>
      </c>
      <c r="E1926" s="141"/>
      <c r="F1926" s="142"/>
      <c r="G1926" s="142"/>
      <c r="H1926" s="5">
        <f>H1924-B1926</f>
        <v>1235408</v>
      </c>
      <c r="I1926" s="23">
        <f t="shared" si="135"/>
        <v>-5191.450467289719</v>
      </c>
      <c r="K1926" s="40">
        <v>535</v>
      </c>
    </row>
    <row r="1927" spans="1:11" ht="12.75">
      <c r="A1927" s="13"/>
      <c r="B1927" s="143">
        <v>1647400</v>
      </c>
      <c r="C1927" s="141" t="s">
        <v>936</v>
      </c>
      <c r="D1927" s="141" t="s">
        <v>997</v>
      </c>
      <c r="E1927" s="141"/>
      <c r="F1927" s="142"/>
      <c r="G1927" s="142"/>
      <c r="H1927" s="5">
        <f>H1925-B1927</f>
        <v>-3564521</v>
      </c>
      <c r="I1927" s="23">
        <f t="shared" si="135"/>
        <v>3079.2523364485983</v>
      </c>
      <c r="K1927" s="40">
        <v>535</v>
      </c>
    </row>
    <row r="1928" spans="1:11" ht="12.75">
      <c r="A1928" s="13"/>
      <c r="B1928" s="143">
        <v>-1251924</v>
      </c>
      <c r="C1928" s="141" t="s">
        <v>936</v>
      </c>
      <c r="D1928" s="141" t="s">
        <v>1003</v>
      </c>
      <c r="E1928" s="141"/>
      <c r="F1928" s="219" t="s">
        <v>1004</v>
      </c>
      <c r="G1928" s="142"/>
      <c r="H1928" s="5">
        <f>H1926-B1928</f>
        <v>2487332</v>
      </c>
      <c r="I1928" s="23">
        <f t="shared" si="135"/>
        <v>-2430.9203883495147</v>
      </c>
      <c r="K1928" s="40">
        <v>515</v>
      </c>
    </row>
    <row r="1929" spans="1:11" ht="12.75">
      <c r="A1929" s="13"/>
      <c r="B1929" s="143">
        <f>+B1913</f>
        <v>1304333</v>
      </c>
      <c r="C1929" s="141" t="s">
        <v>936</v>
      </c>
      <c r="D1929" s="141" t="s">
        <v>1005</v>
      </c>
      <c r="E1929" s="141"/>
      <c r="F1929" s="219"/>
      <c r="G1929" s="142"/>
      <c r="H1929" s="5">
        <f>H1927-B1929</f>
        <v>-4868854</v>
      </c>
      <c r="I1929" s="23">
        <f t="shared" si="135"/>
        <v>2532.685436893204</v>
      </c>
      <c r="K1929" s="40">
        <v>515</v>
      </c>
    </row>
    <row r="1930" spans="1:11" s="47" customFormat="1" ht="12.75">
      <c r="A1930" s="13"/>
      <c r="B1930" s="144">
        <f>SUM(B1921:B1929)</f>
        <v>839504</v>
      </c>
      <c r="C1930" s="145" t="s">
        <v>936</v>
      </c>
      <c r="D1930" s="145" t="s">
        <v>1006</v>
      </c>
      <c r="E1930" s="145"/>
      <c r="F1930" s="146" t="s">
        <v>611</v>
      </c>
      <c r="G1930" s="146"/>
      <c r="H1930" s="147">
        <v>0</v>
      </c>
      <c r="I1930" s="45">
        <f t="shared" si="135"/>
        <v>1630.1048543689321</v>
      </c>
      <c r="K1930" s="2">
        <v>515</v>
      </c>
    </row>
    <row r="1931" spans="1:11" ht="12.75">
      <c r="A1931" s="13"/>
      <c r="B1931" s="140"/>
      <c r="C1931" s="148"/>
      <c r="D1931" s="148"/>
      <c r="E1931" s="148"/>
      <c r="F1931" s="74"/>
      <c r="G1931" s="74"/>
      <c r="H1931" s="30"/>
      <c r="I1931" s="23"/>
      <c r="J1931" s="16"/>
      <c r="K1931" s="2"/>
    </row>
    <row r="1932" spans="1:11" ht="12.75">
      <c r="A1932" s="13"/>
      <c r="B1932" s="149"/>
      <c r="C1932" s="150"/>
      <c r="D1932" s="150"/>
      <c r="E1932" s="150"/>
      <c r="F1932" s="151"/>
      <c r="G1932" s="151"/>
      <c r="H1932" s="30"/>
      <c r="I1932" s="39"/>
      <c r="J1932" s="16"/>
      <c r="K1932" s="40"/>
    </row>
    <row r="1933" spans="1:11" s="16" customFormat="1" ht="12.75">
      <c r="A1933" s="13"/>
      <c r="B1933" s="152"/>
      <c r="C1933" s="153"/>
      <c r="D1933" s="153"/>
      <c r="E1933" s="153"/>
      <c r="F1933" s="154"/>
      <c r="G1933" s="154"/>
      <c r="H1933" s="155"/>
      <c r="I1933" s="156"/>
      <c r="K1933" s="2"/>
    </row>
    <row r="1934" spans="1:11" s="16" customFormat="1" ht="12.75">
      <c r="A1934" s="13"/>
      <c r="B1934" s="152"/>
      <c r="C1934" s="153"/>
      <c r="D1934" s="153"/>
      <c r="E1934" s="153"/>
      <c r="F1934" s="154"/>
      <c r="G1934" s="154"/>
      <c r="H1934" s="155">
        <f aca="true" t="shared" si="136" ref="H1934:H1941">H1933-B1934</f>
        <v>0</v>
      </c>
      <c r="I1934" s="156"/>
      <c r="K1934" s="2"/>
    </row>
    <row r="1935" spans="1:11" s="16" customFormat="1" ht="12.75">
      <c r="A1935" s="13"/>
      <c r="B1935" s="157">
        <v>-1373683</v>
      </c>
      <c r="C1935" s="158" t="s">
        <v>947</v>
      </c>
      <c r="D1935" s="158" t="s">
        <v>942</v>
      </c>
      <c r="E1935" s="158"/>
      <c r="F1935" s="159"/>
      <c r="G1935" s="159"/>
      <c r="H1935" s="160">
        <f t="shared" si="136"/>
        <v>1373683</v>
      </c>
      <c r="I1935" s="39">
        <f aca="true" t="shared" si="137" ref="I1935:I1942">+B1935/K1935</f>
        <v>-2543.857407407407</v>
      </c>
      <c r="K1935" s="40">
        <v>540</v>
      </c>
    </row>
    <row r="1936" spans="1:11" s="16" customFormat="1" ht="12.75">
      <c r="A1936" s="13"/>
      <c r="B1936" s="157">
        <v>883811</v>
      </c>
      <c r="C1936" s="158" t="s">
        <v>947</v>
      </c>
      <c r="D1936" s="158" t="s">
        <v>945</v>
      </c>
      <c r="E1936" s="158"/>
      <c r="F1936" s="159"/>
      <c r="G1936" s="159"/>
      <c r="H1936" s="155">
        <f t="shared" si="136"/>
        <v>489872</v>
      </c>
      <c r="I1936" s="39">
        <f t="shared" si="137"/>
        <v>1636.687037037037</v>
      </c>
      <c r="K1936" s="40">
        <v>540</v>
      </c>
    </row>
    <row r="1937" spans="1:11" s="16" customFormat="1" ht="12.75">
      <c r="A1937" s="13"/>
      <c r="B1937" s="157">
        <v>489200</v>
      </c>
      <c r="C1937" s="158" t="s">
        <v>947</v>
      </c>
      <c r="D1937" s="158" t="s">
        <v>946</v>
      </c>
      <c r="E1937" s="158"/>
      <c r="F1937" s="159"/>
      <c r="G1937" s="159"/>
      <c r="H1937" s="155">
        <f t="shared" si="136"/>
        <v>672</v>
      </c>
      <c r="I1937" s="39">
        <f t="shared" si="137"/>
        <v>889.4545454545455</v>
      </c>
      <c r="K1937" s="40">
        <v>550</v>
      </c>
    </row>
    <row r="1938" spans="1:11" s="16" customFormat="1" ht="12.75">
      <c r="A1938" s="13"/>
      <c r="B1938" s="157">
        <v>1720760</v>
      </c>
      <c r="C1938" s="158" t="s">
        <v>947</v>
      </c>
      <c r="D1938" s="158" t="s">
        <v>958</v>
      </c>
      <c r="E1938" s="158"/>
      <c r="F1938" s="159"/>
      <c r="G1938" s="159"/>
      <c r="H1938" s="155">
        <f t="shared" si="136"/>
        <v>-1720088</v>
      </c>
      <c r="I1938" s="39">
        <f t="shared" si="137"/>
        <v>3157.3577981651374</v>
      </c>
      <c r="K1938" s="40">
        <v>545</v>
      </c>
    </row>
    <row r="1939" spans="1:11" s="16" customFormat="1" ht="12.75">
      <c r="A1939" s="13"/>
      <c r="B1939" s="157">
        <v>1982035</v>
      </c>
      <c r="C1939" s="158" t="s">
        <v>947</v>
      </c>
      <c r="D1939" s="158" t="s">
        <v>997</v>
      </c>
      <c r="E1939" s="158"/>
      <c r="F1939" s="159"/>
      <c r="G1939" s="159"/>
      <c r="H1939" s="155">
        <f t="shared" si="136"/>
        <v>-3702123</v>
      </c>
      <c r="I1939" s="39">
        <f t="shared" si="137"/>
        <v>3704.7383177570096</v>
      </c>
      <c r="K1939" s="40">
        <v>535</v>
      </c>
    </row>
    <row r="1940" spans="1:11" s="16" customFormat="1" ht="12.75">
      <c r="A1940" s="13"/>
      <c r="B1940" s="157">
        <v>-5242856</v>
      </c>
      <c r="C1940" s="158" t="s">
        <v>947</v>
      </c>
      <c r="D1940" s="158" t="s">
        <v>1003</v>
      </c>
      <c r="E1940" s="158"/>
      <c r="F1940" s="159"/>
      <c r="G1940" s="159"/>
      <c r="H1940" s="155">
        <f t="shared" si="136"/>
        <v>1540733</v>
      </c>
      <c r="I1940" s="220">
        <f t="shared" si="137"/>
        <v>-10180.302912621359</v>
      </c>
      <c r="K1940" s="2">
        <v>515</v>
      </c>
    </row>
    <row r="1941" spans="1:11" s="16" customFormat="1" ht="12.75">
      <c r="A1941" s="13"/>
      <c r="B1941" s="157">
        <f>+B1914</f>
        <v>1540169</v>
      </c>
      <c r="C1941" s="158" t="s">
        <v>947</v>
      </c>
      <c r="D1941" s="158" t="s">
        <v>1005</v>
      </c>
      <c r="E1941" s="158"/>
      <c r="F1941" s="159"/>
      <c r="G1941" s="159"/>
      <c r="H1941" s="155">
        <f t="shared" si="136"/>
        <v>564</v>
      </c>
      <c r="I1941" s="39">
        <f t="shared" si="137"/>
        <v>2990.6194174757284</v>
      </c>
      <c r="K1941" s="2">
        <v>515</v>
      </c>
    </row>
    <row r="1942" spans="1:11" s="47" customFormat="1" ht="12.75">
      <c r="A1942" s="13"/>
      <c r="B1942" s="108">
        <f>SUM(B1935:B1941)</f>
        <v>-564</v>
      </c>
      <c r="C1942" s="161" t="s">
        <v>947</v>
      </c>
      <c r="D1942" s="161" t="s">
        <v>1006</v>
      </c>
      <c r="E1942" s="161"/>
      <c r="F1942" s="162"/>
      <c r="G1942" s="162"/>
      <c r="H1942" s="163"/>
      <c r="I1942" s="164">
        <f t="shared" si="137"/>
        <v>-1.0951456310679613</v>
      </c>
      <c r="K1942" s="2">
        <v>515</v>
      </c>
    </row>
    <row r="1943" spans="1:11" s="16" customFormat="1" ht="12.75">
      <c r="A1943" s="13"/>
      <c r="B1943" s="152"/>
      <c r="C1943" s="153"/>
      <c r="D1943" s="153"/>
      <c r="E1943" s="153"/>
      <c r="F1943" s="154"/>
      <c r="G1943" s="154"/>
      <c r="H1943" s="155"/>
      <c r="I1943" s="156"/>
      <c r="K1943" s="2"/>
    </row>
    <row r="1944" spans="1:11" s="16" customFormat="1" ht="12.75">
      <c r="A1944" s="13"/>
      <c r="B1944" s="165"/>
      <c r="C1944" s="166"/>
      <c r="D1944" s="166"/>
      <c r="E1944" s="166"/>
      <c r="F1944" s="167"/>
      <c r="G1944" s="167"/>
      <c r="H1944" s="168"/>
      <c r="I1944" s="39"/>
      <c r="K1944" s="40"/>
    </row>
    <row r="1945" spans="1:11" s="171" customFormat="1" ht="12.75">
      <c r="A1945" s="121"/>
      <c r="B1945" s="169">
        <v>-1456</v>
      </c>
      <c r="C1945" s="121" t="s">
        <v>939</v>
      </c>
      <c r="D1945" s="121" t="s">
        <v>998</v>
      </c>
      <c r="E1945" s="121"/>
      <c r="F1945" s="170"/>
      <c r="G1945" s="170"/>
      <c r="H1945" s="155">
        <f>H1944-B1945</f>
        <v>1456</v>
      </c>
      <c r="I1945" s="39">
        <f aca="true" t="shared" si="138" ref="I1945:I1950">+B1945/K1945</f>
        <v>-2.696296296296296</v>
      </c>
      <c r="K1945" s="172">
        <v>540</v>
      </c>
    </row>
    <row r="1946" spans="1:11" s="171" customFormat="1" ht="12.75">
      <c r="A1946" s="121"/>
      <c r="B1946" s="169">
        <v>-1604510</v>
      </c>
      <c r="C1946" s="121" t="s">
        <v>939</v>
      </c>
      <c r="D1946" s="121" t="s">
        <v>996</v>
      </c>
      <c r="E1946" s="121"/>
      <c r="F1946" s="170"/>
      <c r="G1946" s="170"/>
      <c r="H1946" s="155">
        <f>H1945-B1946</f>
        <v>1605966</v>
      </c>
      <c r="I1946" s="39">
        <f t="shared" si="138"/>
        <v>-2944.0550458715597</v>
      </c>
      <c r="K1946" s="172">
        <v>545</v>
      </c>
    </row>
    <row r="1947" spans="1:11" s="171" customFormat="1" ht="12.75">
      <c r="A1947" s="121"/>
      <c r="B1947" s="169">
        <v>1603660</v>
      </c>
      <c r="C1947" s="121" t="s">
        <v>939</v>
      </c>
      <c r="D1947" s="121" t="s">
        <v>997</v>
      </c>
      <c r="E1947" s="121"/>
      <c r="F1947" s="170"/>
      <c r="G1947" s="170"/>
      <c r="H1947" s="155">
        <f>H1946-B1947</f>
        <v>2306</v>
      </c>
      <c r="I1947" s="39">
        <f t="shared" si="138"/>
        <v>2997.495327102804</v>
      </c>
      <c r="K1947" s="172">
        <v>535</v>
      </c>
    </row>
    <row r="1948" spans="1:11" s="171" customFormat="1" ht="12.75">
      <c r="A1948" s="121"/>
      <c r="B1948" s="169">
        <v>-1595182</v>
      </c>
      <c r="C1948" s="121" t="s">
        <v>939</v>
      </c>
      <c r="D1948" s="121" t="s">
        <v>1003</v>
      </c>
      <c r="E1948" s="121"/>
      <c r="F1948" s="170"/>
      <c r="G1948" s="170"/>
      <c r="H1948" s="155">
        <f>H1947-B1948</f>
        <v>1597488</v>
      </c>
      <c r="I1948" s="39">
        <f t="shared" si="138"/>
        <v>-3097.440776699029</v>
      </c>
      <c r="K1948" s="172">
        <v>515</v>
      </c>
    </row>
    <row r="1949" spans="1:11" s="171" customFormat="1" ht="12.75">
      <c r="A1949" s="121"/>
      <c r="B1949" s="169">
        <f>+B1915</f>
        <v>1551010</v>
      </c>
      <c r="C1949" s="121" t="s">
        <v>939</v>
      </c>
      <c r="D1949" s="121" t="s">
        <v>1005</v>
      </c>
      <c r="E1949" s="121"/>
      <c r="F1949" s="170"/>
      <c r="G1949" s="170"/>
      <c r="H1949" s="155">
        <f>H1948-B1949</f>
        <v>46478</v>
      </c>
      <c r="I1949" s="39">
        <f t="shared" si="138"/>
        <v>3011.669902912621</v>
      </c>
      <c r="K1949" s="172">
        <v>515</v>
      </c>
    </row>
    <row r="1950" spans="1:11" s="175" customFormat="1" ht="12.75">
      <c r="A1950" s="121"/>
      <c r="B1950" s="84">
        <f>SUM(B1945:B1949)</f>
        <v>-46478</v>
      </c>
      <c r="C1950" s="173" t="s">
        <v>939</v>
      </c>
      <c r="D1950" s="173" t="s">
        <v>1006</v>
      </c>
      <c r="E1950" s="173"/>
      <c r="F1950" s="174"/>
      <c r="G1950" s="174"/>
      <c r="H1950" s="163"/>
      <c r="I1950" s="45">
        <f t="shared" si="138"/>
        <v>-90.24854368932039</v>
      </c>
      <c r="K1950" s="2">
        <v>515</v>
      </c>
    </row>
    <row r="1951" spans="1:11" s="171" customFormat="1" ht="12.75">
      <c r="A1951" s="121"/>
      <c r="B1951" s="169"/>
      <c r="C1951" s="121"/>
      <c r="D1951" s="121"/>
      <c r="E1951" s="121"/>
      <c r="F1951" s="170"/>
      <c r="G1951" s="170"/>
      <c r="H1951" s="176"/>
      <c r="I1951" s="177"/>
      <c r="K1951" s="172"/>
    </row>
    <row r="1952" spans="1:11" s="181" customFormat="1" ht="12.75">
      <c r="A1952" s="127"/>
      <c r="B1952" s="178"/>
      <c r="C1952" s="127"/>
      <c r="D1952" s="127"/>
      <c r="E1952" s="127"/>
      <c r="F1952" s="179"/>
      <c r="G1952" s="179"/>
      <c r="H1952" s="160"/>
      <c r="I1952" s="180"/>
      <c r="K1952" s="182"/>
    </row>
    <row r="1953" spans="1:11" s="181" customFormat="1" ht="12.75">
      <c r="A1953" s="127"/>
      <c r="B1953" s="178"/>
      <c r="C1953" s="127"/>
      <c r="D1953" s="127"/>
      <c r="E1953" s="127"/>
      <c r="F1953" s="179"/>
      <c r="G1953" s="179"/>
      <c r="H1953" s="160"/>
      <c r="I1953" s="180"/>
      <c r="K1953" s="182"/>
    </row>
    <row r="1954" spans="1:11" s="181" customFormat="1" ht="12.75">
      <c r="A1954" s="127"/>
      <c r="B1954" s="178"/>
      <c r="C1954" s="127"/>
      <c r="D1954" s="127"/>
      <c r="E1954" s="127"/>
      <c r="F1954" s="179"/>
      <c r="G1954" s="179"/>
      <c r="H1954" s="160"/>
      <c r="I1954" s="180"/>
      <c r="K1954" s="182"/>
    </row>
    <row r="1955" spans="1:11" s="188" customFormat="1" ht="12.75">
      <c r="A1955" s="183"/>
      <c r="B1955" s="184">
        <v>-13553085</v>
      </c>
      <c r="C1955" s="183" t="s">
        <v>940</v>
      </c>
      <c r="D1955" s="183" t="s">
        <v>948</v>
      </c>
      <c r="E1955" s="183"/>
      <c r="F1955" s="185" t="s">
        <v>454</v>
      </c>
      <c r="G1955" s="185" t="s">
        <v>949</v>
      </c>
      <c r="H1955" s="186">
        <f aca="true" t="shared" si="139" ref="H1955:H1960">H1954-B1955</f>
        <v>13553085</v>
      </c>
      <c r="I1955" s="187">
        <f aca="true" t="shared" si="140" ref="I1955:I1961">+B1955/K1955</f>
        <v>-25098.305555555555</v>
      </c>
      <c r="K1955" s="189">
        <v>540</v>
      </c>
    </row>
    <row r="1956" spans="1:11" s="188" customFormat="1" ht="12.75">
      <c r="A1956" s="183"/>
      <c r="B1956" s="184">
        <v>460805</v>
      </c>
      <c r="C1956" s="183" t="s">
        <v>940</v>
      </c>
      <c r="D1956" s="183" t="s">
        <v>945</v>
      </c>
      <c r="E1956" s="183"/>
      <c r="F1956" s="185"/>
      <c r="G1956" s="185"/>
      <c r="H1956" s="186">
        <f t="shared" si="139"/>
        <v>13092280</v>
      </c>
      <c r="I1956" s="187">
        <f t="shared" si="140"/>
        <v>853.3425925925926</v>
      </c>
      <c r="K1956" s="189">
        <v>540</v>
      </c>
    </row>
    <row r="1957" spans="1:11" s="188" customFormat="1" ht="12.75">
      <c r="A1957" s="183"/>
      <c r="B1957" s="184">
        <v>1632135</v>
      </c>
      <c r="C1957" s="183" t="s">
        <v>940</v>
      </c>
      <c r="D1957" s="183" t="s">
        <v>946</v>
      </c>
      <c r="E1957" s="183"/>
      <c r="F1957" s="185"/>
      <c r="G1957" s="185"/>
      <c r="H1957" s="186">
        <f t="shared" si="139"/>
        <v>11460145</v>
      </c>
      <c r="I1957" s="187">
        <f t="shared" si="140"/>
        <v>2967.518181818182</v>
      </c>
      <c r="K1957" s="189">
        <v>550</v>
      </c>
    </row>
    <row r="1958" spans="1:11" s="188" customFormat="1" ht="12.75">
      <c r="A1958" s="183"/>
      <c r="B1958" s="184">
        <v>811550</v>
      </c>
      <c r="C1958" s="183" t="s">
        <v>940</v>
      </c>
      <c r="D1958" s="183" t="s">
        <v>958</v>
      </c>
      <c r="E1958" s="183"/>
      <c r="F1958" s="185"/>
      <c r="G1958" s="185"/>
      <c r="H1958" s="186">
        <f t="shared" si="139"/>
        <v>10648595</v>
      </c>
      <c r="I1958" s="187">
        <f t="shared" si="140"/>
        <v>1489.0825688073394</v>
      </c>
      <c r="K1958" s="189">
        <v>545</v>
      </c>
    </row>
    <row r="1959" spans="1:11" s="188" customFormat="1" ht="12.75">
      <c r="A1959" s="183"/>
      <c r="B1959" s="184">
        <v>1000150</v>
      </c>
      <c r="C1959" s="183" t="s">
        <v>940</v>
      </c>
      <c r="D1959" s="183" t="s">
        <v>997</v>
      </c>
      <c r="E1959" s="183"/>
      <c r="F1959" s="185"/>
      <c r="G1959" s="185"/>
      <c r="H1959" s="186">
        <f t="shared" si="139"/>
        <v>9648445</v>
      </c>
      <c r="I1959" s="187">
        <f t="shared" si="140"/>
        <v>1869.4392523364486</v>
      </c>
      <c r="K1959" s="189">
        <v>535</v>
      </c>
    </row>
    <row r="1960" spans="1:11" s="188" customFormat="1" ht="12.75">
      <c r="A1960" s="183"/>
      <c r="B1960" s="184">
        <f>+B1917</f>
        <v>1160500</v>
      </c>
      <c r="C1960" s="183" t="s">
        <v>940</v>
      </c>
      <c r="D1960" s="183" t="s">
        <v>1005</v>
      </c>
      <c r="E1960" s="183"/>
      <c r="F1960" s="185"/>
      <c r="G1960" s="185"/>
      <c r="H1960" s="186">
        <f t="shared" si="139"/>
        <v>8487945</v>
      </c>
      <c r="I1960" s="187">
        <f t="shared" si="140"/>
        <v>2253.3980582524273</v>
      </c>
      <c r="K1960" s="189">
        <v>515</v>
      </c>
    </row>
    <row r="1961" spans="1:11" s="195" customFormat="1" ht="12.75">
      <c r="A1961" s="183"/>
      <c r="B1961" s="190">
        <f>SUM(B1955:B1960)</f>
        <v>-8487945</v>
      </c>
      <c r="C1961" s="191" t="s">
        <v>940</v>
      </c>
      <c r="D1961" s="191" t="s">
        <v>1006</v>
      </c>
      <c r="E1961" s="191"/>
      <c r="F1961" s="192"/>
      <c r="G1961" s="192"/>
      <c r="H1961" s="193"/>
      <c r="I1961" s="194">
        <f t="shared" si="140"/>
        <v>-16481.44660194175</v>
      </c>
      <c r="K1961" s="2">
        <v>515</v>
      </c>
    </row>
    <row r="1962" spans="1:11" s="181" customFormat="1" ht="12.75">
      <c r="A1962" s="127"/>
      <c r="B1962" s="178"/>
      <c r="C1962" s="127"/>
      <c r="D1962" s="127"/>
      <c r="E1962" s="127"/>
      <c r="F1962" s="179"/>
      <c r="G1962" s="179"/>
      <c r="H1962" s="160"/>
      <c r="I1962" s="180"/>
      <c r="K1962" s="182"/>
    </row>
    <row r="1963" spans="1:11" s="181" customFormat="1" ht="12.75">
      <c r="A1963" s="127"/>
      <c r="B1963" s="178"/>
      <c r="C1963" s="127"/>
      <c r="D1963" s="127"/>
      <c r="E1963" s="127"/>
      <c r="F1963" s="179"/>
      <c r="G1963" s="179"/>
      <c r="H1963" s="160"/>
      <c r="I1963" s="180"/>
      <c r="K1963" s="182"/>
    </row>
    <row r="1964" spans="1:11" s="201" customFormat="1" ht="12.75">
      <c r="A1964" s="196"/>
      <c r="B1964" s="197">
        <v>-1064658</v>
      </c>
      <c r="C1964" s="196" t="s">
        <v>960</v>
      </c>
      <c r="D1964" s="196" t="s">
        <v>959</v>
      </c>
      <c r="E1964" s="196"/>
      <c r="F1964" s="198" t="s">
        <v>961</v>
      </c>
      <c r="G1964" s="198"/>
      <c r="H1964" s="199">
        <f>H1963-B1964</f>
        <v>1064658</v>
      </c>
      <c r="I1964" s="200">
        <f>+B1964/K1964</f>
        <v>-1953.5009174311926</v>
      </c>
      <c r="K1964" s="202">
        <v>545</v>
      </c>
    </row>
    <row r="1965" spans="1:11" s="201" customFormat="1" ht="12.75">
      <c r="A1965" s="196"/>
      <c r="B1965" s="197">
        <v>403250</v>
      </c>
      <c r="C1965" s="196" t="s">
        <v>960</v>
      </c>
      <c r="D1965" s="196" t="s">
        <v>958</v>
      </c>
      <c r="E1965" s="196"/>
      <c r="F1965" s="198"/>
      <c r="G1965" s="198"/>
      <c r="H1965" s="199">
        <f>H1964-B1965</f>
        <v>661408</v>
      </c>
      <c r="I1965" s="200">
        <f>+B1965/K1965</f>
        <v>739.9082568807339</v>
      </c>
      <c r="K1965" s="202">
        <v>545</v>
      </c>
    </row>
    <row r="1966" spans="1:11" s="201" customFormat="1" ht="12.75">
      <c r="A1966" s="196"/>
      <c r="B1966" s="197">
        <v>336150</v>
      </c>
      <c r="C1966" s="196" t="s">
        <v>960</v>
      </c>
      <c r="D1966" s="196" t="s">
        <v>997</v>
      </c>
      <c r="E1966" s="196"/>
      <c r="F1966" s="198"/>
      <c r="G1966" s="198"/>
      <c r="H1966" s="199">
        <f>H1965-B1966</f>
        <v>325258</v>
      </c>
      <c r="I1966" s="200">
        <f>+B1966/K1966</f>
        <v>628.3177570093458</v>
      </c>
      <c r="K1966" s="202">
        <v>535</v>
      </c>
    </row>
    <row r="1967" spans="1:11" s="201" customFormat="1" ht="12.75">
      <c r="A1967" s="196"/>
      <c r="B1967" s="197">
        <f>+B1918</f>
        <v>325400</v>
      </c>
      <c r="C1967" s="196" t="s">
        <v>960</v>
      </c>
      <c r="D1967" s="196" t="s">
        <v>1005</v>
      </c>
      <c r="E1967" s="196"/>
      <c r="F1967" s="198"/>
      <c r="G1967" s="198"/>
      <c r="H1967" s="199">
        <f>H1966-B1967</f>
        <v>-142</v>
      </c>
      <c r="I1967" s="200">
        <f>+B1967/K1967</f>
        <v>631.8446601941747</v>
      </c>
      <c r="K1967" s="202">
        <v>515</v>
      </c>
    </row>
    <row r="1968" spans="1:11" s="208" customFormat="1" ht="12.75">
      <c r="A1968" s="196"/>
      <c r="B1968" s="203">
        <f>SUM(B1964:B1967)</f>
        <v>142</v>
      </c>
      <c r="C1968" s="204" t="s">
        <v>960</v>
      </c>
      <c r="D1968" s="204" t="s">
        <v>1006</v>
      </c>
      <c r="E1968" s="204"/>
      <c r="F1968" s="205"/>
      <c r="G1968" s="205"/>
      <c r="H1968" s="206"/>
      <c r="I1968" s="207">
        <f>+B1968/K1968</f>
        <v>0.2757281553398058</v>
      </c>
      <c r="K1968" s="2">
        <v>515</v>
      </c>
    </row>
    <row r="1969" spans="1:11" s="181" customFormat="1" ht="12.75">
      <c r="A1969" s="127"/>
      <c r="B1969" s="178"/>
      <c r="C1969" s="127"/>
      <c r="D1969" s="127"/>
      <c r="E1969" s="127"/>
      <c r="F1969" s="179"/>
      <c r="G1969" s="179"/>
      <c r="H1969" s="160"/>
      <c r="I1969" s="180"/>
      <c r="K1969" s="182"/>
    </row>
    <row r="1970" spans="1:11" s="181" customFormat="1" ht="12.75">
      <c r="A1970" s="127"/>
      <c r="B1970" s="178"/>
      <c r="C1970" s="127"/>
      <c r="D1970" s="127"/>
      <c r="E1970" s="127"/>
      <c r="F1970" s="179"/>
      <c r="G1970" s="179"/>
      <c r="H1970" s="160"/>
      <c r="I1970" s="180"/>
      <c r="K1970" s="182"/>
    </row>
    <row r="1971" spans="1:11" s="16" customFormat="1" ht="12.75">
      <c r="A1971" s="13"/>
      <c r="B1971" s="152">
        <f>+B1916</f>
        <v>2019950</v>
      </c>
      <c r="C1971" s="153" t="s">
        <v>1009</v>
      </c>
      <c r="D1971" s="153" t="s">
        <v>1005</v>
      </c>
      <c r="E1971" s="158"/>
      <c r="F1971" s="159"/>
      <c r="G1971" s="159"/>
      <c r="H1971" s="155">
        <f>H1970-B1971</f>
        <v>-2019950</v>
      </c>
      <c r="I1971" s="39">
        <f>+B1971/K1971</f>
        <v>3922.233009708738</v>
      </c>
      <c r="K1971" s="2">
        <v>515</v>
      </c>
    </row>
    <row r="1972" spans="1:11" s="47" customFormat="1" ht="12.75">
      <c r="A1972" s="13"/>
      <c r="B1972" s="224">
        <f>SUM(B1971)</f>
        <v>2019950</v>
      </c>
      <c r="C1972" s="225" t="s">
        <v>1009</v>
      </c>
      <c r="D1972" s="225" t="s">
        <v>1006</v>
      </c>
      <c r="E1972" s="161"/>
      <c r="F1972" s="162"/>
      <c r="G1972" s="162"/>
      <c r="H1972" s="163"/>
      <c r="I1972" s="164">
        <f>+B1972/K1972</f>
        <v>3922.233009708738</v>
      </c>
      <c r="K1972" s="2">
        <v>515</v>
      </c>
    </row>
    <row r="1973" spans="1:11" s="171" customFormat="1" ht="12.75">
      <c r="A1973" s="121"/>
      <c r="B1973" s="169"/>
      <c r="C1973" s="121"/>
      <c r="D1973" s="121"/>
      <c r="E1973" s="121"/>
      <c r="F1973" s="170"/>
      <c r="G1973" s="170"/>
      <c r="H1973" s="155"/>
      <c r="I1973" s="39"/>
      <c r="K1973" s="172"/>
    </row>
    <row r="1974" spans="1:11" ht="12.75">
      <c r="A1974" s="13"/>
      <c r="B1974" s="152"/>
      <c r="C1974" s="153"/>
      <c r="D1974" s="153"/>
      <c r="E1974" s="153"/>
      <c r="F1974" s="154"/>
      <c r="G1974" s="154"/>
      <c r="H1974" s="30">
        <v>0</v>
      </c>
      <c r="I1974" s="39"/>
      <c r="J1974" s="16"/>
      <c r="K1974" s="2">
        <v>515</v>
      </c>
    </row>
    <row r="1975" spans="1:11" ht="13.5" thickBot="1">
      <c r="A1975" s="13"/>
      <c r="B1975" s="209">
        <f>+B1978</f>
        <v>525000</v>
      </c>
      <c r="C1975" s="79" t="s">
        <v>950</v>
      </c>
      <c r="D1975" s="79"/>
      <c r="E1975" s="79"/>
      <c r="F1975" s="210"/>
      <c r="G1975" s="210"/>
      <c r="H1975" s="78">
        <f>H1974-B1975</f>
        <v>-525000</v>
      </c>
      <c r="I1975" s="69">
        <f aca="true" t="shared" si="141" ref="I1975:I1982">+B1975/K1975</f>
        <v>1019.4174757281553</v>
      </c>
      <c r="J1975" s="211"/>
      <c r="K1975" s="2">
        <v>515</v>
      </c>
    </row>
    <row r="1976" spans="1:11" ht="12.75">
      <c r="A1976" s="13"/>
      <c r="B1976" s="85"/>
      <c r="H1976" s="5">
        <v>0</v>
      </c>
      <c r="I1976" s="23">
        <f t="shared" si="141"/>
        <v>0</v>
      </c>
      <c r="K1976" s="2">
        <v>515</v>
      </c>
    </row>
    <row r="1977" spans="1:11" ht="12.75">
      <c r="A1977" s="13"/>
      <c r="B1977" s="85">
        <v>525000</v>
      </c>
      <c r="C1977" s="1" t="s">
        <v>951</v>
      </c>
      <c r="D1977" s="1" t="s">
        <v>952</v>
      </c>
      <c r="F1977" s="28" t="s">
        <v>953</v>
      </c>
      <c r="G1977" s="28" t="s">
        <v>999</v>
      </c>
      <c r="H1977" s="5">
        <f>H1976-B1977</f>
        <v>-525000</v>
      </c>
      <c r="I1977" s="23">
        <f t="shared" si="141"/>
        <v>1019.4174757281553</v>
      </c>
      <c r="K1977" s="2">
        <v>515</v>
      </c>
    </row>
    <row r="1978" spans="1:11" ht="12.75">
      <c r="A1978" s="13"/>
      <c r="B1978" s="212">
        <f>SUM(B1977:B1977)</f>
        <v>525000</v>
      </c>
      <c r="C1978" s="12"/>
      <c r="D1978" s="12" t="s">
        <v>952</v>
      </c>
      <c r="E1978" s="12"/>
      <c r="F1978" s="19"/>
      <c r="G1978" s="19"/>
      <c r="H1978" s="44">
        <v>0</v>
      </c>
      <c r="I1978" s="45">
        <f t="shared" si="141"/>
        <v>1019.4174757281553</v>
      </c>
      <c r="J1978" s="47"/>
      <c r="K1978" s="2">
        <v>515</v>
      </c>
    </row>
    <row r="1979" spans="1:11" ht="12.75">
      <c r="A1979" s="13"/>
      <c r="H1979" s="5">
        <f>G1978-B1979</f>
        <v>0</v>
      </c>
      <c r="I1979" s="23">
        <f t="shared" si="141"/>
        <v>0</v>
      </c>
      <c r="K1979" s="2">
        <v>515</v>
      </c>
    </row>
    <row r="1980" spans="1:11" ht="12.75">
      <c r="A1980" s="13"/>
      <c r="H1980" s="5">
        <f>H1979-B1980</f>
        <v>0</v>
      </c>
      <c r="I1980" s="23">
        <f t="shared" si="141"/>
        <v>0</v>
      </c>
      <c r="K1980" s="2">
        <v>515</v>
      </c>
    </row>
    <row r="1981" spans="1:11" ht="12.75">
      <c r="A1981" s="13"/>
      <c r="H1981" s="5">
        <v>0</v>
      </c>
      <c r="I1981" s="23">
        <f t="shared" si="141"/>
        <v>0</v>
      </c>
      <c r="K1981" s="2">
        <v>515</v>
      </c>
    </row>
    <row r="1982" spans="1:11" ht="12.75">
      <c r="A1982" s="13"/>
      <c r="C1982" s="213" t="s">
        <v>1000</v>
      </c>
      <c r="H1982" s="5">
        <f>H1981-B1982</f>
        <v>0</v>
      </c>
      <c r="I1982" s="23">
        <f t="shared" si="141"/>
        <v>0</v>
      </c>
      <c r="K1982" s="2">
        <v>515</v>
      </c>
    </row>
    <row r="1983" spans="1:11" s="229" customFormat="1" ht="12.75">
      <c r="A1983" s="158"/>
      <c r="B1983" s="157"/>
      <c r="C1983" s="158"/>
      <c r="D1983" s="158"/>
      <c r="E1983" s="158" t="s">
        <v>1002</v>
      </c>
      <c r="F1983" s="159"/>
      <c r="G1983" s="159"/>
      <c r="H1983" s="157"/>
      <c r="I1983" s="226"/>
      <c r="J1983" s="227"/>
      <c r="K1983" s="228"/>
    </row>
    <row r="1984" spans="1:11" s="229" customFormat="1" ht="12.75">
      <c r="A1984" s="158"/>
      <c r="B1984" s="230">
        <v>-5279967</v>
      </c>
      <c r="C1984" s="157" t="s">
        <v>954</v>
      </c>
      <c r="D1984" s="158"/>
      <c r="E1984" s="158"/>
      <c r="F1984" s="159"/>
      <c r="G1984" s="159" t="s">
        <v>271</v>
      </c>
      <c r="H1984" s="157"/>
      <c r="I1984" s="231">
        <v>-10000</v>
      </c>
      <c r="J1984" s="227"/>
      <c r="K1984" s="228">
        <f>+B1984/I1984</f>
        <v>527.9967</v>
      </c>
    </row>
    <row r="1985" spans="1:11" s="229" customFormat="1" ht="12.75">
      <c r="A1985" s="158"/>
      <c r="B1985" s="157">
        <v>15000</v>
      </c>
      <c r="C1985" s="158" t="s">
        <v>955</v>
      </c>
      <c r="D1985" s="158"/>
      <c r="E1985" s="158"/>
      <c r="F1985" s="159"/>
      <c r="G1985" s="159" t="s">
        <v>271</v>
      </c>
      <c r="H1985" s="157"/>
      <c r="I1985" s="232">
        <f>+B1985/K1985</f>
        <v>29.436006122689275</v>
      </c>
      <c r="J1985" s="227"/>
      <c r="K1985" s="228">
        <v>509.58</v>
      </c>
    </row>
    <row r="1986" spans="1:11" s="229" customFormat="1" ht="12.75">
      <c r="A1986" s="158"/>
      <c r="B1986" s="157">
        <v>22111</v>
      </c>
      <c r="C1986" s="158" t="s">
        <v>956</v>
      </c>
      <c r="D1986" s="158"/>
      <c r="E1986" s="158"/>
      <c r="F1986" s="159"/>
      <c r="G1986" s="159" t="s">
        <v>271</v>
      </c>
      <c r="H1986" s="157"/>
      <c r="I1986" s="232">
        <f>+B1986/K1986</f>
        <v>43.39063542525217</v>
      </c>
      <c r="J1986" s="227"/>
      <c r="K1986" s="228">
        <v>509.58</v>
      </c>
    </row>
    <row r="1987" spans="1:11" s="229" customFormat="1" ht="12.75">
      <c r="A1987" s="158"/>
      <c r="B1987" s="233">
        <f>SUM(B1984:B1986)</f>
        <v>-5242856</v>
      </c>
      <c r="C1987" s="234" t="s">
        <v>957</v>
      </c>
      <c r="D1987" s="158"/>
      <c r="E1987" s="158"/>
      <c r="F1987" s="159"/>
      <c r="G1987" s="159" t="s">
        <v>271</v>
      </c>
      <c r="H1987" s="157"/>
      <c r="I1987" s="235">
        <f>+B1987/K1987</f>
        <v>-10180.302912621359</v>
      </c>
      <c r="J1987" s="227"/>
      <c r="K1987" s="236">
        <v>515</v>
      </c>
    </row>
    <row r="1988" spans="1:9" s="218" customFormat="1" ht="12.75">
      <c r="A1988" s="183"/>
      <c r="B1988" s="85"/>
      <c r="C1988" s="215"/>
      <c r="D1988" s="215"/>
      <c r="E1988" s="215"/>
      <c r="F1988" s="216"/>
      <c r="G1988" s="216"/>
      <c r="H1988" s="85"/>
      <c r="I1988" s="217"/>
    </row>
    <row r="1989" ht="12.75">
      <c r="A1989" s="13"/>
    </row>
    <row r="1990" spans="8:11" ht="12.75">
      <c r="H1990" s="5">
        <f>H1989-B1990</f>
        <v>0</v>
      </c>
      <c r="I1990" s="23">
        <f>+B1990/K1990</f>
        <v>0</v>
      </c>
      <c r="K1990" s="2">
        <v>500</v>
      </c>
    </row>
    <row r="1991" spans="8:11" ht="12.75">
      <c r="H1991" s="5">
        <f>H1990-B1991</f>
        <v>0</v>
      </c>
      <c r="I1991" s="23">
        <f>+B1991/K1991</f>
        <v>0</v>
      </c>
      <c r="K1991" s="2">
        <v>500</v>
      </c>
    </row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2004-04-21T05:05:51Z</cp:lastPrinted>
  <dcterms:created xsi:type="dcterms:W3CDTF">2002-09-25T18:25:46Z</dcterms:created>
  <dcterms:modified xsi:type="dcterms:W3CDTF">2007-03-17T10:52:00Z</dcterms:modified>
  <cp:category/>
  <cp:version/>
  <cp:contentType/>
  <cp:contentStatus/>
</cp:coreProperties>
</file>