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0" yWindow="0" windowWidth="7035" windowHeight="4365" activeTab="1"/>
  </bookViews>
  <sheets>
    <sheet name="All funds spent" sheetId="7" r:id="rId1"/>
    <sheet name="All donor balances" sheetId="6" r:id="rId2"/>
  </sheets>
  <calcPr calcId="125725"/>
</workbook>
</file>

<file path=xl/calcChain.xml><?xml version="1.0" encoding="utf-8"?>
<calcChain xmlns="http://schemas.openxmlformats.org/spreadsheetml/2006/main">
  <c r="C54" i="6"/>
  <c r="D9" s="1"/>
  <c r="C19"/>
  <c r="O6" i="7"/>
  <c r="N50" i="6"/>
  <c r="M50"/>
  <c r="L50"/>
  <c r="C53"/>
  <c r="D8" s="1"/>
  <c r="O42"/>
  <c r="N16" i="7"/>
  <c r="F34" i="6"/>
  <c r="H34"/>
  <c r="L39" i="7"/>
  <c r="L38"/>
  <c r="L37"/>
  <c r="L36"/>
  <c r="L35"/>
  <c r="L34"/>
  <c r="L33"/>
  <c r="L32"/>
  <c r="L31"/>
  <c r="L16"/>
  <c r="L40" s="1"/>
  <c r="O40" s="1"/>
  <c r="C52" i="6"/>
  <c r="D7" s="1"/>
  <c r="C51"/>
  <c r="D6"/>
  <c r="D51" s="1"/>
  <c r="E34"/>
  <c r="D49"/>
  <c r="C113"/>
  <c r="C80"/>
  <c r="C50"/>
  <c r="C49"/>
  <c r="C56"/>
  <c r="D11" s="1"/>
  <c r="C57"/>
  <c r="D12"/>
  <c r="C58"/>
  <c r="D13" s="1"/>
  <c r="C59"/>
  <c r="D14"/>
  <c r="C60"/>
  <c r="D15" s="1"/>
  <c r="C61"/>
  <c r="D16"/>
  <c r="C55"/>
  <c r="C64" s="1"/>
  <c r="C139" s="1"/>
  <c r="C62"/>
  <c r="D17"/>
  <c r="D18"/>
  <c r="O8" i="7"/>
  <c r="O7"/>
  <c r="F30"/>
  <c r="C29"/>
  <c r="C16"/>
  <c r="C17" s="1"/>
  <c r="D16"/>
  <c r="E16"/>
  <c r="F16"/>
  <c r="G16"/>
  <c r="H16"/>
  <c r="I16"/>
  <c r="J16"/>
  <c r="K16"/>
  <c r="M16"/>
  <c r="D62" i="6"/>
  <c r="E17" s="1"/>
  <c r="O32"/>
  <c r="O37"/>
  <c r="H49"/>
  <c r="F49"/>
  <c r="O49" s="1"/>
  <c r="N49"/>
  <c r="E49"/>
  <c r="G49"/>
  <c r="I49"/>
  <c r="J49"/>
  <c r="K49"/>
  <c r="L49"/>
  <c r="M49"/>
  <c r="O36"/>
  <c r="O20"/>
  <c r="O35"/>
  <c r="IV36"/>
  <c r="O47"/>
  <c r="I50"/>
  <c r="D34"/>
  <c r="C34"/>
  <c r="O34" s="1"/>
  <c r="I34"/>
  <c r="G34"/>
  <c r="J34"/>
  <c r="K34"/>
  <c r="L34"/>
  <c r="M34"/>
  <c r="N34"/>
  <c r="D59"/>
  <c r="E14"/>
  <c r="E59" s="1"/>
  <c r="H6"/>
  <c r="D57"/>
  <c r="E12" s="1"/>
  <c r="D61"/>
  <c r="E16" s="1"/>
  <c r="D63"/>
  <c r="E18" s="1"/>
  <c r="M40" i="7"/>
  <c r="I40"/>
  <c r="I30"/>
  <c r="J50" i="6"/>
  <c r="J31" i="7"/>
  <c r="O44" i="6"/>
  <c r="O29"/>
  <c r="O41"/>
  <c r="I124"/>
  <c r="C109"/>
  <c r="C94"/>
  <c r="C96"/>
  <c r="O38"/>
  <c r="O23"/>
  <c r="G40" i="7"/>
  <c r="D30"/>
  <c r="C30"/>
  <c r="C38"/>
  <c r="C37"/>
  <c r="C36"/>
  <c r="C31"/>
  <c r="C102" i="6"/>
  <c r="D102"/>
  <c r="E102"/>
  <c r="F102"/>
  <c r="G102"/>
  <c r="H102"/>
  <c r="I102"/>
  <c r="J102"/>
  <c r="K102"/>
  <c r="L102"/>
  <c r="M102"/>
  <c r="N102"/>
  <c r="O102"/>
  <c r="N103"/>
  <c r="C105"/>
  <c r="D105"/>
  <c r="O105" s="1"/>
  <c r="E105"/>
  <c r="F105"/>
  <c r="G105"/>
  <c r="H105"/>
  <c r="I105"/>
  <c r="J105"/>
  <c r="K105"/>
  <c r="L105"/>
  <c r="M105"/>
  <c r="N105"/>
  <c r="C97"/>
  <c r="D97"/>
  <c r="E97"/>
  <c r="F97"/>
  <c r="G97"/>
  <c r="H97"/>
  <c r="I97"/>
  <c r="J97"/>
  <c r="K97"/>
  <c r="L97"/>
  <c r="M97"/>
  <c r="N97"/>
  <c r="O97"/>
  <c r="C124"/>
  <c r="D124"/>
  <c r="E124"/>
  <c r="F124"/>
  <c r="G124"/>
  <c r="H124"/>
  <c r="J124"/>
  <c r="K124"/>
  <c r="L124"/>
  <c r="M124"/>
  <c r="N124"/>
  <c r="O124"/>
  <c r="C123"/>
  <c r="D123"/>
  <c r="E123"/>
  <c r="F123"/>
  <c r="O123" s="1"/>
  <c r="G123"/>
  <c r="H123"/>
  <c r="I123"/>
  <c r="J123"/>
  <c r="K123"/>
  <c r="L123"/>
  <c r="M123"/>
  <c r="N123"/>
  <c r="C122"/>
  <c r="D122"/>
  <c r="E122"/>
  <c r="O122" s="1"/>
  <c r="F122"/>
  <c r="G122"/>
  <c r="H122"/>
  <c r="I122"/>
  <c r="J122"/>
  <c r="K122"/>
  <c r="L122"/>
  <c r="M122"/>
  <c r="N122"/>
  <c r="C121"/>
  <c r="D121"/>
  <c r="O121" s="1"/>
  <c r="E121"/>
  <c r="F121"/>
  <c r="G121"/>
  <c r="H121"/>
  <c r="I121"/>
  <c r="J121"/>
  <c r="K121"/>
  <c r="L121"/>
  <c r="M121"/>
  <c r="N121"/>
  <c r="C120"/>
  <c r="D120"/>
  <c r="E120"/>
  <c r="F120"/>
  <c r="G120"/>
  <c r="H120"/>
  <c r="I120"/>
  <c r="J120"/>
  <c r="K120"/>
  <c r="L120"/>
  <c r="M120"/>
  <c r="N120"/>
  <c r="O120"/>
  <c r="C119"/>
  <c r="D119"/>
  <c r="E119"/>
  <c r="F119"/>
  <c r="O119" s="1"/>
  <c r="G119"/>
  <c r="H119"/>
  <c r="I119"/>
  <c r="J119"/>
  <c r="K119"/>
  <c r="L119"/>
  <c r="M119"/>
  <c r="N119"/>
  <c r="C118"/>
  <c r="D118"/>
  <c r="E118"/>
  <c r="O118" s="1"/>
  <c r="F118"/>
  <c r="G118"/>
  <c r="H118"/>
  <c r="I118"/>
  <c r="J118"/>
  <c r="K118"/>
  <c r="L118"/>
  <c r="M118"/>
  <c r="N118"/>
  <c r="C117"/>
  <c r="D117"/>
  <c r="O117" s="1"/>
  <c r="E117"/>
  <c r="F117"/>
  <c r="G117"/>
  <c r="H117"/>
  <c r="I117"/>
  <c r="J117"/>
  <c r="K117"/>
  <c r="L117"/>
  <c r="M117"/>
  <c r="N117"/>
  <c r="C116"/>
  <c r="D116"/>
  <c r="E116"/>
  <c r="F116"/>
  <c r="G116"/>
  <c r="H116"/>
  <c r="I116"/>
  <c r="J116"/>
  <c r="K116"/>
  <c r="L116"/>
  <c r="M116"/>
  <c r="N116"/>
  <c r="O116"/>
  <c r="C115"/>
  <c r="D115"/>
  <c r="E115"/>
  <c r="F115"/>
  <c r="O115" s="1"/>
  <c r="G115"/>
  <c r="H115"/>
  <c r="I115"/>
  <c r="J115"/>
  <c r="K115"/>
  <c r="L115"/>
  <c r="M115"/>
  <c r="N115"/>
  <c r="C114"/>
  <c r="D114"/>
  <c r="E114"/>
  <c r="O114" s="1"/>
  <c r="F114"/>
  <c r="G114"/>
  <c r="H114"/>
  <c r="I114"/>
  <c r="J114"/>
  <c r="K114"/>
  <c r="L114"/>
  <c r="M114"/>
  <c r="N114"/>
  <c r="D113"/>
  <c r="E113"/>
  <c r="O113" s="1"/>
  <c r="F113"/>
  <c r="G113"/>
  <c r="H113"/>
  <c r="I113"/>
  <c r="J113"/>
  <c r="K113"/>
  <c r="L113"/>
  <c r="M113"/>
  <c r="N113"/>
  <c r="C112"/>
  <c r="D112"/>
  <c r="O112" s="1"/>
  <c r="E112"/>
  <c r="F112"/>
  <c r="G112"/>
  <c r="H112"/>
  <c r="I112"/>
  <c r="J112"/>
  <c r="K112"/>
  <c r="L112"/>
  <c r="M112"/>
  <c r="N112"/>
  <c r="C111"/>
  <c r="D111"/>
  <c r="E111"/>
  <c r="F111"/>
  <c r="G111"/>
  <c r="H111"/>
  <c r="I111"/>
  <c r="J111"/>
  <c r="K111"/>
  <c r="L111"/>
  <c r="M111"/>
  <c r="N111"/>
  <c r="O111"/>
  <c r="C110"/>
  <c r="D110"/>
  <c r="E110"/>
  <c r="F110"/>
  <c r="O110" s="1"/>
  <c r="G110"/>
  <c r="H110"/>
  <c r="I110"/>
  <c r="J110"/>
  <c r="K110"/>
  <c r="L110"/>
  <c r="M110"/>
  <c r="N110"/>
  <c r="D109"/>
  <c r="E109"/>
  <c r="F109"/>
  <c r="O109" s="1"/>
  <c r="G109"/>
  <c r="H109"/>
  <c r="I109"/>
  <c r="J109"/>
  <c r="K109"/>
  <c r="L109"/>
  <c r="M109"/>
  <c r="N109"/>
  <c r="C108"/>
  <c r="D108"/>
  <c r="E108"/>
  <c r="O108" s="1"/>
  <c r="F108"/>
  <c r="G108"/>
  <c r="H108"/>
  <c r="I108"/>
  <c r="J108"/>
  <c r="K108"/>
  <c r="L108"/>
  <c r="M108"/>
  <c r="N108"/>
  <c r="C107"/>
  <c r="D107"/>
  <c r="O107" s="1"/>
  <c r="E107"/>
  <c r="F107"/>
  <c r="G107"/>
  <c r="H107"/>
  <c r="I107"/>
  <c r="J107"/>
  <c r="K107"/>
  <c r="L107"/>
  <c r="M107"/>
  <c r="N107"/>
  <c r="C106"/>
  <c r="D106"/>
  <c r="E106"/>
  <c r="F106"/>
  <c r="G106"/>
  <c r="H106"/>
  <c r="I106"/>
  <c r="J106"/>
  <c r="K106"/>
  <c r="L106"/>
  <c r="M106"/>
  <c r="N106"/>
  <c r="O106"/>
  <c r="C104"/>
  <c r="D104"/>
  <c r="E104"/>
  <c r="F104"/>
  <c r="O104" s="1"/>
  <c r="G104"/>
  <c r="H104"/>
  <c r="I104"/>
  <c r="J104"/>
  <c r="K104"/>
  <c r="L104"/>
  <c r="M104"/>
  <c r="N104"/>
  <c r="C103"/>
  <c r="D103"/>
  <c r="E103"/>
  <c r="O103" s="1"/>
  <c r="F103"/>
  <c r="G103"/>
  <c r="H103"/>
  <c r="I103"/>
  <c r="J103"/>
  <c r="K103"/>
  <c r="L103"/>
  <c r="M103"/>
  <c r="C101"/>
  <c r="D101"/>
  <c r="E101"/>
  <c r="O101" s="1"/>
  <c r="F101"/>
  <c r="G101"/>
  <c r="H101"/>
  <c r="I101"/>
  <c r="J101"/>
  <c r="K101"/>
  <c r="L101"/>
  <c r="M101"/>
  <c r="N101"/>
  <c r="C100"/>
  <c r="D100"/>
  <c r="O100" s="1"/>
  <c r="E100"/>
  <c r="F100"/>
  <c r="G100"/>
  <c r="H100"/>
  <c r="I100"/>
  <c r="J100"/>
  <c r="K100"/>
  <c r="L100"/>
  <c r="M100"/>
  <c r="N100"/>
  <c r="C99"/>
  <c r="D99"/>
  <c r="E99"/>
  <c r="F99"/>
  <c r="G99"/>
  <c r="H99"/>
  <c r="I99"/>
  <c r="J99"/>
  <c r="K99"/>
  <c r="L99"/>
  <c r="M99"/>
  <c r="N99"/>
  <c r="O99"/>
  <c r="C98"/>
  <c r="D98"/>
  <c r="E98"/>
  <c r="F98"/>
  <c r="O98" s="1"/>
  <c r="G98"/>
  <c r="H98"/>
  <c r="I98"/>
  <c r="J98"/>
  <c r="K98"/>
  <c r="L98"/>
  <c r="M98"/>
  <c r="N98"/>
  <c r="D96"/>
  <c r="E96"/>
  <c r="F96"/>
  <c r="O96" s="1"/>
  <c r="G96"/>
  <c r="H96"/>
  <c r="I96"/>
  <c r="J96"/>
  <c r="K96"/>
  <c r="L96"/>
  <c r="M96"/>
  <c r="N96"/>
  <c r="C95"/>
  <c r="D95"/>
  <c r="E95"/>
  <c r="O95" s="1"/>
  <c r="F95"/>
  <c r="G95"/>
  <c r="H95"/>
  <c r="I95"/>
  <c r="J95"/>
  <c r="K95"/>
  <c r="L95"/>
  <c r="M95"/>
  <c r="N95"/>
  <c r="D92"/>
  <c r="O21"/>
  <c r="O22"/>
  <c r="O24"/>
  <c r="O25"/>
  <c r="O26"/>
  <c r="O27"/>
  <c r="O28"/>
  <c r="O30"/>
  <c r="O31"/>
  <c r="O33"/>
  <c r="O39"/>
  <c r="O40"/>
  <c r="O43"/>
  <c r="O45"/>
  <c r="O46"/>
  <c r="O48"/>
  <c r="C81"/>
  <c r="C82"/>
  <c r="C83"/>
  <c r="C84"/>
  <c r="C85"/>
  <c r="C86"/>
  <c r="C87"/>
  <c r="C88"/>
  <c r="C89"/>
  <c r="C90"/>
  <c r="C91"/>
  <c r="C92"/>
  <c r="C93"/>
  <c r="D93"/>
  <c r="C125"/>
  <c r="C126"/>
  <c r="C127"/>
  <c r="C128"/>
  <c r="C129"/>
  <c r="C130"/>
  <c r="C131"/>
  <c r="C132"/>
  <c r="C133"/>
  <c r="C134"/>
  <c r="C135"/>
  <c r="C136"/>
  <c r="C137"/>
  <c r="C138"/>
  <c r="D138"/>
  <c r="D50"/>
  <c r="D80"/>
  <c r="D91"/>
  <c r="D89"/>
  <c r="D87"/>
  <c r="D81"/>
  <c r="D137"/>
  <c r="D132"/>
  <c r="D134"/>
  <c r="D136"/>
  <c r="D125"/>
  <c r="E50"/>
  <c r="E80"/>
  <c r="E89"/>
  <c r="F50"/>
  <c r="F80"/>
  <c r="F125"/>
  <c r="G50"/>
  <c r="G80"/>
  <c r="G126"/>
  <c r="G125"/>
  <c r="H50"/>
  <c r="H80"/>
  <c r="H81"/>
  <c r="H125"/>
  <c r="I80"/>
  <c r="I125"/>
  <c r="J80"/>
  <c r="J125"/>
  <c r="K50"/>
  <c r="K80"/>
  <c r="K125"/>
  <c r="L80"/>
  <c r="L125"/>
  <c r="M80"/>
  <c r="M125"/>
  <c r="N80"/>
  <c r="N125"/>
  <c r="D31" i="7"/>
  <c r="O31" s="1"/>
  <c r="E31"/>
  <c r="F31"/>
  <c r="G31"/>
  <c r="H31"/>
  <c r="I31"/>
  <c r="K31"/>
  <c r="M31"/>
  <c r="N31"/>
  <c r="C40"/>
  <c r="D40"/>
  <c r="E40"/>
  <c r="F40"/>
  <c r="H40"/>
  <c r="J40"/>
  <c r="K40"/>
  <c r="N40"/>
  <c r="C39"/>
  <c r="D39"/>
  <c r="O39" s="1"/>
  <c r="E39"/>
  <c r="F39"/>
  <c r="G39"/>
  <c r="H39"/>
  <c r="I39"/>
  <c r="J39"/>
  <c r="K39"/>
  <c r="M39"/>
  <c r="N39"/>
  <c r="D38"/>
  <c r="E38"/>
  <c r="O38" s="1"/>
  <c r="F38"/>
  <c r="G38"/>
  <c r="H38"/>
  <c r="I38"/>
  <c r="J38"/>
  <c r="K38"/>
  <c r="M38"/>
  <c r="N38"/>
  <c r="D37"/>
  <c r="E37"/>
  <c r="F37"/>
  <c r="G37"/>
  <c r="H37"/>
  <c r="I37"/>
  <c r="J37"/>
  <c r="K37"/>
  <c r="M37"/>
  <c r="N37"/>
  <c r="O37"/>
  <c r="D36"/>
  <c r="O36" s="1"/>
  <c r="E36"/>
  <c r="F36"/>
  <c r="G36"/>
  <c r="H36"/>
  <c r="I36"/>
  <c r="J36"/>
  <c r="K36"/>
  <c r="M36"/>
  <c r="N36"/>
  <c r="C35"/>
  <c r="O35" s="1"/>
  <c r="D35"/>
  <c r="E35"/>
  <c r="F35"/>
  <c r="G35"/>
  <c r="H35"/>
  <c r="I35"/>
  <c r="J35"/>
  <c r="K35"/>
  <c r="M35"/>
  <c r="N35"/>
  <c r="C34"/>
  <c r="O34" s="1"/>
  <c r="D34"/>
  <c r="E34"/>
  <c r="F34"/>
  <c r="G34"/>
  <c r="H34"/>
  <c r="I34"/>
  <c r="J34"/>
  <c r="K34"/>
  <c r="M34"/>
  <c r="N34"/>
  <c r="C33"/>
  <c r="O33" s="1"/>
  <c r="D33"/>
  <c r="E33"/>
  <c r="F33"/>
  <c r="G33"/>
  <c r="H33"/>
  <c r="I33"/>
  <c r="J33"/>
  <c r="K33"/>
  <c r="M33"/>
  <c r="N33"/>
  <c r="C32"/>
  <c r="O32" s="1"/>
  <c r="D32"/>
  <c r="E32"/>
  <c r="F32"/>
  <c r="G32"/>
  <c r="H32"/>
  <c r="I32"/>
  <c r="J32"/>
  <c r="K32"/>
  <c r="M32"/>
  <c r="N32"/>
  <c r="E30"/>
  <c r="O30" s="1"/>
  <c r="G30"/>
  <c r="H30"/>
  <c r="M30"/>
  <c r="N30"/>
  <c r="O9"/>
  <c r="O10"/>
  <c r="O11"/>
  <c r="O12"/>
  <c r="O13"/>
  <c r="O14"/>
  <c r="O15"/>
  <c r="E87" i="6" l="1"/>
  <c r="E57"/>
  <c r="D60"/>
  <c r="D90"/>
  <c r="D84"/>
  <c r="D54"/>
  <c r="E61"/>
  <c r="E91"/>
  <c r="E62"/>
  <c r="E92"/>
  <c r="D58"/>
  <c r="D88"/>
  <c r="D82"/>
  <c r="D52"/>
  <c r="E93"/>
  <c r="E63"/>
  <c r="E134"/>
  <c r="F14"/>
  <c r="D56"/>
  <c r="D86"/>
  <c r="D53"/>
  <c r="D83"/>
  <c r="D5" i="7"/>
  <c r="C41"/>
  <c r="D126" i="6"/>
  <c r="E6"/>
  <c r="E125"/>
  <c r="D19"/>
  <c r="D94" s="1"/>
  <c r="D10"/>
  <c r="O16" i="7"/>
  <c r="H51" i="6"/>
  <c r="E8" l="1"/>
  <c r="D128"/>
  <c r="E137"/>
  <c r="F17"/>
  <c r="D55"/>
  <c r="D85"/>
  <c r="E51"/>
  <c r="E81"/>
  <c r="F59"/>
  <c r="F89"/>
  <c r="E7"/>
  <c r="D127"/>
  <c r="E9"/>
  <c r="D129"/>
  <c r="F12"/>
  <c r="E132"/>
  <c r="D17" i="7"/>
  <c r="D29"/>
  <c r="E11" i="6"/>
  <c r="D131"/>
  <c r="D133"/>
  <c r="E13"/>
  <c r="F16"/>
  <c r="E136"/>
  <c r="E15"/>
  <c r="D135"/>
  <c r="I6"/>
  <c r="H126"/>
  <c r="E138"/>
  <c r="F18"/>
  <c r="D41" i="7" l="1"/>
  <c r="E5"/>
  <c r="F134" i="6"/>
  <c r="G14"/>
  <c r="E83"/>
  <c r="E53"/>
  <c r="E90"/>
  <c r="E60"/>
  <c r="E58"/>
  <c r="E88"/>
  <c r="E10"/>
  <c r="D130"/>
  <c r="D64"/>
  <c r="D139" s="1"/>
  <c r="E54"/>
  <c r="E84"/>
  <c r="F63"/>
  <c r="F93"/>
  <c r="E126"/>
  <c r="F6"/>
  <c r="I51"/>
  <c r="I81"/>
  <c r="F61"/>
  <c r="F91"/>
  <c r="E86"/>
  <c r="E56"/>
  <c r="F57"/>
  <c r="F87"/>
  <c r="E82"/>
  <c r="E52"/>
  <c r="F62"/>
  <c r="F92"/>
  <c r="E19"/>
  <c r="E94" s="1"/>
  <c r="F8" l="1"/>
  <c r="E128"/>
  <c r="E29" i="7"/>
  <c r="E17"/>
  <c r="E133" i="6"/>
  <c r="F13"/>
  <c r="F7"/>
  <c r="E127"/>
  <c r="F11"/>
  <c r="E131"/>
  <c r="F81"/>
  <c r="F51"/>
  <c r="E55"/>
  <c r="E85"/>
  <c r="I126"/>
  <c r="J6"/>
  <c r="F9"/>
  <c r="E129"/>
  <c r="G17"/>
  <c r="F137"/>
  <c r="G12"/>
  <c r="F132"/>
  <c r="F136"/>
  <c r="G16"/>
  <c r="F138"/>
  <c r="G18"/>
  <c r="E135"/>
  <c r="F15"/>
  <c r="G59"/>
  <c r="G89"/>
  <c r="E64"/>
  <c r="E139" s="1"/>
  <c r="G6" l="1"/>
  <c r="F126"/>
  <c r="F56"/>
  <c r="F86"/>
  <c r="F83"/>
  <c r="F53"/>
  <c r="F90"/>
  <c r="F60"/>
  <c r="E130"/>
  <c r="F10"/>
  <c r="F58"/>
  <c r="F88"/>
  <c r="G87"/>
  <c r="G57"/>
  <c r="F84"/>
  <c r="F54"/>
  <c r="F52"/>
  <c r="F82"/>
  <c r="G62"/>
  <c r="G92"/>
  <c r="G61"/>
  <c r="G91"/>
  <c r="J51"/>
  <c r="J81"/>
  <c r="G134"/>
  <c r="H14"/>
  <c r="G93"/>
  <c r="G63"/>
  <c r="F5" i="7"/>
  <c r="E41"/>
  <c r="F17" l="1"/>
  <c r="F29"/>
  <c r="G15" i="6"/>
  <c r="F135"/>
  <c r="H89"/>
  <c r="H59"/>
  <c r="H17"/>
  <c r="G137"/>
  <c r="G132"/>
  <c r="H12"/>
  <c r="F85"/>
  <c r="F55"/>
  <c r="G8"/>
  <c r="F128"/>
  <c r="G9"/>
  <c r="F129"/>
  <c r="G81"/>
  <c r="J126"/>
  <c r="K6"/>
  <c r="F127"/>
  <c r="G7"/>
  <c r="H18"/>
  <c r="G138"/>
  <c r="G136"/>
  <c r="H16"/>
  <c r="F133"/>
  <c r="G13"/>
  <c r="G11"/>
  <c r="F131"/>
  <c r="F19"/>
  <c r="F94" s="1"/>
  <c r="H63" l="1"/>
  <c r="H93"/>
  <c r="G10"/>
  <c r="F130"/>
  <c r="K81"/>
  <c r="K51"/>
  <c r="G5" i="7"/>
  <c r="F41"/>
  <c r="G88" i="6"/>
  <c r="G58"/>
  <c r="G83"/>
  <c r="G53"/>
  <c r="G86"/>
  <c r="G56"/>
  <c r="H87"/>
  <c r="H57"/>
  <c r="H134"/>
  <c r="I14"/>
  <c r="H61"/>
  <c r="H91"/>
  <c r="G82"/>
  <c r="G52"/>
  <c r="G54"/>
  <c r="G84"/>
  <c r="H62"/>
  <c r="H92"/>
  <c r="G60"/>
  <c r="G90"/>
  <c r="F64"/>
  <c r="F139" s="1"/>
  <c r="I16" l="1"/>
  <c r="H136"/>
  <c r="H8"/>
  <c r="G128"/>
  <c r="H15"/>
  <c r="G135"/>
  <c r="H9"/>
  <c r="G129"/>
  <c r="I12"/>
  <c r="H132"/>
  <c r="I17"/>
  <c r="H137"/>
  <c r="K126"/>
  <c r="L6"/>
  <c r="G55"/>
  <c r="G85"/>
  <c r="G19"/>
  <c r="G94" s="1"/>
  <c r="H138"/>
  <c r="I18"/>
  <c r="H7"/>
  <c r="G127"/>
  <c r="G64"/>
  <c r="G139" s="1"/>
  <c r="I59"/>
  <c r="I89"/>
  <c r="G131"/>
  <c r="H11"/>
  <c r="H13"/>
  <c r="G133"/>
  <c r="G17" i="7"/>
  <c r="G29"/>
  <c r="H82" i="6" l="1"/>
  <c r="H52"/>
  <c r="I87"/>
  <c r="I57"/>
  <c r="I91"/>
  <c r="I61"/>
  <c r="L81"/>
  <c r="L51"/>
  <c r="I92"/>
  <c r="I62"/>
  <c r="H84"/>
  <c r="H54"/>
  <c r="H53"/>
  <c r="H83"/>
  <c r="H60"/>
  <c r="H90"/>
  <c r="H5" i="7"/>
  <c r="G41"/>
  <c r="H56" i="6"/>
  <c r="H86"/>
  <c r="H58"/>
  <c r="H88"/>
  <c r="J14"/>
  <c r="I134"/>
  <c r="I93"/>
  <c r="I63"/>
  <c r="G130"/>
  <c r="H10"/>
  <c r="J89" l="1"/>
  <c r="J59"/>
  <c r="I15"/>
  <c r="H135"/>
  <c r="M6"/>
  <c r="L126"/>
  <c r="I132"/>
  <c r="J12"/>
  <c r="H85"/>
  <c r="H55"/>
  <c r="I9"/>
  <c r="H129"/>
  <c r="I7"/>
  <c r="H127"/>
  <c r="I11"/>
  <c r="H131"/>
  <c r="H133"/>
  <c r="I13"/>
  <c r="H17" i="7"/>
  <c r="H29"/>
  <c r="H128" i="6"/>
  <c r="I8"/>
  <c r="J16"/>
  <c r="I136"/>
  <c r="H19"/>
  <c r="H94" s="1"/>
  <c r="J18"/>
  <c r="I138"/>
  <c r="J17"/>
  <c r="I137"/>
  <c r="J62" l="1"/>
  <c r="J92"/>
  <c r="J134"/>
  <c r="K14"/>
  <c r="J61"/>
  <c r="J91"/>
  <c r="I52"/>
  <c r="I82"/>
  <c r="I19"/>
  <c r="I94" s="1"/>
  <c r="I10"/>
  <c r="H130"/>
  <c r="I60"/>
  <c r="I90"/>
  <c r="H41" i="7"/>
  <c r="I5"/>
  <c r="I86" i="6"/>
  <c r="I56"/>
  <c r="J57"/>
  <c r="J87"/>
  <c r="M81"/>
  <c r="M51"/>
  <c r="J63"/>
  <c r="J93"/>
  <c r="I53"/>
  <c r="I83"/>
  <c r="I58"/>
  <c r="I88"/>
  <c r="I54"/>
  <c r="I84"/>
  <c r="H64"/>
  <c r="H139" s="1"/>
  <c r="J8" l="1"/>
  <c r="I128"/>
  <c r="K16"/>
  <c r="J136"/>
  <c r="K17"/>
  <c r="J137"/>
  <c r="M126"/>
  <c r="N6"/>
  <c r="K12"/>
  <c r="J132"/>
  <c r="I55"/>
  <c r="I85"/>
  <c r="K18"/>
  <c r="J138"/>
  <c r="J9"/>
  <c r="I129"/>
  <c r="I131"/>
  <c r="J11"/>
  <c r="J13"/>
  <c r="I133"/>
  <c r="I29" i="7"/>
  <c r="I17"/>
  <c r="J7" i="6"/>
  <c r="I127"/>
  <c r="I64"/>
  <c r="I139" s="1"/>
  <c r="I135"/>
  <c r="J15"/>
  <c r="K89"/>
  <c r="K59"/>
  <c r="N81" l="1"/>
  <c r="N51"/>
  <c r="K92"/>
  <c r="K62"/>
  <c r="J83"/>
  <c r="J53"/>
  <c r="K134"/>
  <c r="L14"/>
  <c r="K93"/>
  <c r="K63"/>
  <c r="K87"/>
  <c r="K57"/>
  <c r="J56"/>
  <c r="J86"/>
  <c r="K91"/>
  <c r="K61"/>
  <c r="J5" i="7"/>
  <c r="I41"/>
  <c r="J60" i="6"/>
  <c r="J90"/>
  <c r="J82"/>
  <c r="J52"/>
  <c r="J19"/>
  <c r="J94" s="1"/>
  <c r="J58"/>
  <c r="J88"/>
  <c r="J54"/>
  <c r="J84"/>
  <c r="I130"/>
  <c r="J10"/>
  <c r="J133" l="1"/>
  <c r="K13"/>
  <c r="K132"/>
  <c r="L12"/>
  <c r="L17"/>
  <c r="K137"/>
  <c r="J17" i="7"/>
  <c r="J29"/>
  <c r="J131" i="6"/>
  <c r="K11"/>
  <c r="J135"/>
  <c r="K15"/>
  <c r="K136"/>
  <c r="L16"/>
  <c r="L89"/>
  <c r="L59"/>
  <c r="J55"/>
  <c r="J85"/>
  <c r="K9"/>
  <c r="J129"/>
  <c r="J127"/>
  <c r="K7"/>
  <c r="J64"/>
  <c r="J139" s="1"/>
  <c r="L18"/>
  <c r="K138"/>
  <c r="K8"/>
  <c r="J128"/>
  <c r="N126"/>
  <c r="J130" l="1"/>
  <c r="K10"/>
  <c r="L92"/>
  <c r="L62"/>
  <c r="K83"/>
  <c r="K53"/>
  <c r="K82"/>
  <c r="K52"/>
  <c r="K19"/>
  <c r="K94" s="1"/>
  <c r="L91"/>
  <c r="L61"/>
  <c r="K86"/>
  <c r="K56"/>
  <c r="K88"/>
  <c r="K58"/>
  <c r="K5" i="7"/>
  <c r="J41"/>
  <c r="K54" i="6"/>
  <c r="K84"/>
  <c r="L93"/>
  <c r="L63"/>
  <c r="L134"/>
  <c r="M14"/>
  <c r="K90"/>
  <c r="K60"/>
  <c r="L87"/>
  <c r="L57"/>
  <c r="L138" l="1"/>
  <c r="M18"/>
  <c r="K131"/>
  <c r="L11"/>
  <c r="L9"/>
  <c r="K129"/>
  <c r="L8"/>
  <c r="K128"/>
  <c r="K55"/>
  <c r="K85"/>
  <c r="L132"/>
  <c r="M12"/>
  <c r="M89"/>
  <c r="M59"/>
  <c r="K133"/>
  <c r="L13"/>
  <c r="L136"/>
  <c r="M16"/>
  <c r="K135"/>
  <c r="L15"/>
  <c r="K17" i="7"/>
  <c r="K29"/>
  <c r="K127" i="6"/>
  <c r="L7"/>
  <c r="K64"/>
  <c r="K139" s="1"/>
  <c r="M17"/>
  <c r="L137"/>
  <c r="M62" l="1"/>
  <c r="M92"/>
  <c r="L5" i="7"/>
  <c r="K41"/>
  <c r="L10" i="6"/>
  <c r="L19" s="1"/>
  <c r="L94" s="1"/>
  <c r="K130"/>
  <c r="M134"/>
  <c r="N14"/>
  <c r="L53"/>
  <c r="L83"/>
  <c r="L84"/>
  <c r="L54"/>
  <c r="M61"/>
  <c r="M91"/>
  <c r="M63"/>
  <c r="M93"/>
  <c r="L52"/>
  <c r="L82"/>
  <c r="L60"/>
  <c r="L90"/>
  <c r="L88"/>
  <c r="L58"/>
  <c r="M87"/>
  <c r="M57"/>
  <c r="L86"/>
  <c r="L56"/>
  <c r="M7" l="1"/>
  <c r="L127"/>
  <c r="L64"/>
  <c r="L139" s="1"/>
  <c r="M137"/>
  <c r="N17"/>
  <c r="M138"/>
  <c r="N18"/>
  <c r="L17" i="7"/>
  <c r="L29"/>
  <c r="M132" i="6"/>
  <c r="N12"/>
  <c r="N16"/>
  <c r="M136"/>
  <c r="M8"/>
  <c r="L128"/>
  <c r="L55"/>
  <c r="L85"/>
  <c r="L131"/>
  <c r="M11"/>
  <c r="L133"/>
  <c r="M13"/>
  <c r="M15"/>
  <c r="L135"/>
  <c r="M9"/>
  <c r="L129"/>
  <c r="N59"/>
  <c r="N134" s="1"/>
  <c r="N89"/>
  <c r="M88" l="1"/>
  <c r="M58"/>
  <c r="N62"/>
  <c r="N137" s="1"/>
  <c r="N92"/>
  <c r="M82"/>
  <c r="M52"/>
  <c r="M19"/>
  <c r="M94" s="1"/>
  <c r="M90"/>
  <c r="M60"/>
  <c r="M83"/>
  <c r="M53"/>
  <c r="M86"/>
  <c r="M56"/>
  <c r="N87"/>
  <c r="N57"/>
  <c r="N132" s="1"/>
  <c r="N93"/>
  <c r="N63"/>
  <c r="N138" s="1"/>
  <c r="M54"/>
  <c r="M84"/>
  <c r="M10"/>
  <c r="L130"/>
  <c r="N91"/>
  <c r="N61"/>
  <c r="N136" s="1"/>
  <c r="M5" i="7"/>
  <c r="L41"/>
  <c r="M131" i="6" l="1"/>
  <c r="N11"/>
  <c r="M135"/>
  <c r="N15"/>
  <c r="M129"/>
  <c r="N9"/>
  <c r="M127"/>
  <c r="N7"/>
  <c r="M133"/>
  <c r="N13"/>
  <c r="N8"/>
  <c r="M128"/>
  <c r="M29" i="7"/>
  <c r="M17"/>
  <c r="M85" i="6"/>
  <c r="M55"/>
  <c r="N10" l="1"/>
  <c r="M130"/>
  <c r="N54"/>
  <c r="N129" s="1"/>
  <c r="N84"/>
  <c r="N86"/>
  <c r="N56"/>
  <c r="N131" s="1"/>
  <c r="N5" i="7"/>
  <c r="M41"/>
  <c r="N58" i="6"/>
  <c r="N133" s="1"/>
  <c r="N88"/>
  <c r="M64"/>
  <c r="M139" s="1"/>
  <c r="N53"/>
  <c r="N128" s="1"/>
  <c r="N83"/>
  <c r="N82"/>
  <c r="N52"/>
  <c r="N60"/>
  <c r="N135" s="1"/>
  <c r="N90"/>
  <c r="N55" l="1"/>
  <c r="N130" s="1"/>
  <c r="N85"/>
  <c r="N127"/>
  <c r="N17" i="7"/>
  <c r="N41" s="1"/>
  <c r="N29"/>
  <c r="O29" s="1"/>
  <c r="N19" i="6"/>
  <c r="N94" s="1"/>
  <c r="N64" l="1"/>
  <c r="N139" s="1"/>
</calcChain>
</file>

<file path=xl/comments1.xml><?xml version="1.0" encoding="utf-8"?>
<comments xmlns="http://schemas.openxmlformats.org/spreadsheetml/2006/main">
  <authors>
    <author>sirri</author>
  </authors>
  <commentList>
    <comment ref="C9" authorId="0">
      <text>
        <r>
          <rPr>
            <b/>
            <sz val="8"/>
            <color indexed="81"/>
            <rFont val="Tahoma"/>
          </rPr>
          <t>User:12,445cfa has been added to the original balance of 9,273,855cfa
( 9,273,855cfa+12,445cfa=9,286,300cfa)
This because the 2008 balancesheet has been corrected because 50,000cfa difference in the end balance of 2008 and start balance of 2009.
37,555CFA has been added to December and it is the remaining 12,445cfa which added here</t>
        </r>
      </text>
    </comment>
    <comment ref="G54" authorId="0">
      <text>
        <r>
          <rPr>
            <b/>
            <sz val="8"/>
            <color indexed="81"/>
            <rFont val="Tahoma"/>
          </rPr>
          <t>User: 
Note that this grant ends here with 12,544cfa . This will be included in the next grant which  start in the next month(June)</t>
        </r>
      </text>
    </comment>
  </commentList>
</comments>
</file>

<file path=xl/sharedStrings.xml><?xml version="1.0" encoding="utf-8"?>
<sst xmlns="http://schemas.openxmlformats.org/spreadsheetml/2006/main" count="170" uniqueCount="44">
  <si>
    <t>Month</t>
  </si>
  <si>
    <t>Start Balance</t>
  </si>
  <si>
    <t>End Balance</t>
  </si>
  <si>
    <t>Born Free</t>
  </si>
  <si>
    <t>Operations</t>
  </si>
  <si>
    <t>Legal</t>
  </si>
  <si>
    <t>Media</t>
  </si>
  <si>
    <t>USFWS</t>
  </si>
  <si>
    <t>Other</t>
  </si>
  <si>
    <t>Policy &amp; External</t>
  </si>
  <si>
    <t>Management</t>
  </si>
  <si>
    <t>Office</t>
  </si>
  <si>
    <t>IPPL</t>
  </si>
  <si>
    <t>Investigations</t>
  </si>
  <si>
    <t>Donations Received</t>
  </si>
  <si>
    <t>Funds Spent</t>
  </si>
  <si>
    <t>Final Balance</t>
  </si>
  <si>
    <t>Total Funds Spent</t>
  </si>
  <si>
    <t>Total Final Balance</t>
  </si>
  <si>
    <t>Total Start Balance</t>
  </si>
  <si>
    <t>Total Donations Received</t>
  </si>
  <si>
    <t>BHC</t>
  </si>
  <si>
    <t>Total Expenditure</t>
  </si>
  <si>
    <t>LAGA Family</t>
  </si>
  <si>
    <t>(No calculation is done in dollars)</t>
  </si>
  <si>
    <t>Expenditure split to activities</t>
  </si>
  <si>
    <t>ProWildlife</t>
  </si>
  <si>
    <t>Arcus</t>
  </si>
  <si>
    <t>Private donors</t>
  </si>
  <si>
    <t>UNEP - Congos</t>
  </si>
  <si>
    <t>UNEP - General</t>
  </si>
  <si>
    <t>Rufford Foundation</t>
  </si>
  <si>
    <t>Parrot Trust</t>
  </si>
  <si>
    <t>Total</t>
  </si>
  <si>
    <t>SFS France</t>
  </si>
  <si>
    <t xml:space="preserve"> </t>
  </si>
  <si>
    <t>2009 - Dollar Exchange rate</t>
  </si>
  <si>
    <t>2009 - LAGA Financial Balance Sheet  - Split to activities - Dollar value representation</t>
  </si>
  <si>
    <t>2009- LAGA Financial Balance Sheet  - Split to activities- CFA</t>
  </si>
  <si>
    <t>2009 - LAGA Financial Balance Sheet  - Split to donors - Dollar Value Representation</t>
  </si>
  <si>
    <t>New Foundation</t>
  </si>
  <si>
    <t>Animal Welfare Institute</t>
  </si>
  <si>
    <t>Neu Foundation</t>
  </si>
  <si>
    <t>EIA</t>
  </si>
</sst>
</file>

<file path=xl/styles.xml><?xml version="1.0" encoding="utf-8"?>
<styleSheet xmlns="http://schemas.openxmlformats.org/spreadsheetml/2006/main">
  <numFmts count="2">
    <numFmt numFmtId="181" formatCode="[$$-409]#,##0"/>
    <numFmt numFmtId="182" formatCode="_ [$€]\ * #,##0.00_ ;_ [$€]\ * \-#,##0.00_ ;_ [$€]\ * &quot;-&quot;??_ ;_ @_ "/>
  </numFmts>
  <fonts count="12">
    <font>
      <sz val="10"/>
      <name val="Arial"/>
    </font>
    <font>
      <b/>
      <sz val="10"/>
      <name val="Arial"/>
      <family val="2"/>
    </font>
    <font>
      <i/>
      <sz val="10"/>
      <name val="Arial"/>
      <family val="2"/>
    </font>
    <font>
      <sz val="10"/>
      <name val="Arial"/>
      <charset val="177"/>
    </font>
    <font>
      <sz val="10"/>
      <name val="Arial"/>
      <family val="2"/>
    </font>
    <font>
      <sz val="9"/>
      <name val="Arial"/>
      <family val="2"/>
    </font>
    <font>
      <sz val="8"/>
      <name val="Arial"/>
      <family val="2"/>
    </font>
    <font>
      <sz val="7"/>
      <name val="Arial"/>
      <family val="2"/>
    </font>
    <font>
      <b/>
      <sz val="8"/>
      <name val="Arial"/>
      <family val="2"/>
    </font>
    <font>
      <b/>
      <sz val="14"/>
      <name val="Arial"/>
      <family val="2"/>
    </font>
    <font>
      <sz val="14"/>
      <name val="Arial"/>
      <family val="2"/>
    </font>
    <font>
      <b/>
      <sz val="8"/>
      <color indexed="81"/>
      <name val="Tahoma"/>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4">
    <xf numFmtId="0" fontId="0" fillId="0" borderId="0"/>
    <xf numFmtId="182" fontId="3" fillId="0" borderId="0" applyFont="0" applyFill="0" applyBorder="0" applyAlignment="0" applyProtection="0"/>
    <xf numFmtId="0" fontId="3" fillId="0" borderId="0"/>
    <xf numFmtId="0" fontId="3" fillId="0" borderId="0"/>
  </cellStyleXfs>
  <cellXfs count="119">
    <xf numFmtId="0" fontId="0" fillId="0" borderId="0" xfId="0"/>
    <xf numFmtId="4" fontId="0" fillId="0" borderId="0" xfId="0" applyNumberFormat="1"/>
    <xf numFmtId="0" fontId="0" fillId="0" borderId="0" xfId="0" applyBorder="1"/>
    <xf numFmtId="4" fontId="0" fillId="0" borderId="0" xfId="0" applyNumberFormat="1" applyBorder="1"/>
    <xf numFmtId="0" fontId="0" fillId="0" borderId="1" xfId="0" applyBorder="1"/>
    <xf numFmtId="0" fontId="1" fillId="0" borderId="0" xfId="0" applyFont="1"/>
    <xf numFmtId="0" fontId="0" fillId="0" borderId="2" xfId="0" applyBorder="1"/>
    <xf numFmtId="4" fontId="0" fillId="0" borderId="0" xfId="0" applyNumberFormat="1" applyFill="1" applyBorder="1"/>
    <xf numFmtId="0" fontId="0" fillId="0" borderId="3" xfId="0" applyBorder="1" applyAlignment="1">
      <alignment horizontal="left"/>
    </xf>
    <xf numFmtId="0" fontId="1" fillId="0" borderId="1" xfId="0" applyFont="1" applyBorder="1"/>
    <xf numFmtId="0" fontId="1" fillId="0" borderId="0" xfId="0" applyFont="1" applyBorder="1"/>
    <xf numFmtId="4" fontId="1" fillId="0" borderId="0" xfId="0" applyNumberFormat="1" applyFont="1" applyBorder="1"/>
    <xf numFmtId="0" fontId="1" fillId="0" borderId="0" xfId="0" applyFont="1" applyFill="1" applyBorder="1"/>
    <xf numFmtId="3" fontId="0" fillId="0" borderId="0" xfId="0" applyNumberFormat="1"/>
    <xf numFmtId="0" fontId="1" fillId="0" borderId="0" xfId="0" applyFont="1" applyFill="1"/>
    <xf numFmtId="0" fontId="0" fillId="0" borderId="0" xfId="0" applyFill="1"/>
    <xf numFmtId="0" fontId="2" fillId="0" borderId="4" xfId="0" applyFont="1" applyBorder="1"/>
    <xf numFmtId="0" fontId="0" fillId="0" borderId="4" xfId="0" applyBorder="1"/>
    <xf numFmtId="3" fontId="4" fillId="0" borderId="0" xfId="3" applyNumberFormat="1" applyFont="1" applyFill="1" applyBorder="1"/>
    <xf numFmtId="3" fontId="6" fillId="0" borderId="5" xfId="0" applyNumberFormat="1" applyFont="1" applyFill="1" applyBorder="1"/>
    <xf numFmtId="3" fontId="6" fillId="0" borderId="6" xfId="0" applyNumberFormat="1" applyFont="1" applyFill="1" applyBorder="1"/>
    <xf numFmtId="0" fontId="4" fillId="0" borderId="0" xfId="0" applyFont="1"/>
    <xf numFmtId="3" fontId="7" fillId="0" borderId="5" xfId="0" applyNumberFormat="1" applyFont="1" applyFill="1" applyBorder="1"/>
    <xf numFmtId="3" fontId="2" fillId="0" borderId="0" xfId="0" applyNumberFormat="1" applyFont="1" applyFill="1" applyBorder="1"/>
    <xf numFmtId="3" fontId="5" fillId="0" borderId="0" xfId="2" applyNumberFormat="1" applyFont="1" applyFill="1"/>
    <xf numFmtId="3" fontId="4" fillId="0" borderId="0" xfId="0" applyNumberFormat="1" applyFont="1" applyFill="1"/>
    <xf numFmtId="3" fontId="4" fillId="0" borderId="0" xfId="0" applyNumberFormat="1" applyFont="1" applyFill="1" applyBorder="1"/>
    <xf numFmtId="3" fontId="4" fillId="0" borderId="0" xfId="0" applyNumberFormat="1" applyFont="1" applyBorder="1"/>
    <xf numFmtId="3" fontId="4" fillId="0" borderId="0" xfId="2" applyNumberFormat="1" applyFont="1" applyFill="1"/>
    <xf numFmtId="3" fontId="6" fillId="0" borderId="0" xfId="2" applyNumberFormat="1" applyFont="1" applyFill="1"/>
    <xf numFmtId="3" fontId="4" fillId="0" borderId="7" xfId="0" applyNumberFormat="1" applyFont="1" applyFill="1" applyBorder="1"/>
    <xf numFmtId="3" fontId="4" fillId="0" borderId="8" xfId="0" applyNumberFormat="1" applyFont="1" applyFill="1" applyBorder="1"/>
    <xf numFmtId="181" fontId="6" fillId="0" borderId="0" xfId="3" applyNumberFormat="1" applyFont="1" applyFill="1"/>
    <xf numFmtId="181" fontId="6" fillId="0" borderId="5" xfId="0" applyNumberFormat="1" applyFont="1" applyFill="1" applyBorder="1"/>
    <xf numFmtId="181" fontId="7" fillId="0" borderId="5" xfId="0" applyNumberFormat="1" applyFont="1" applyFill="1" applyBorder="1"/>
    <xf numFmtId="181" fontId="6" fillId="0" borderId="6" xfId="0" applyNumberFormat="1" applyFont="1" applyFill="1" applyBorder="1"/>
    <xf numFmtId="181" fontId="4" fillId="0" borderId="7" xfId="0" applyNumberFormat="1" applyFont="1" applyBorder="1"/>
    <xf numFmtId="181" fontId="4" fillId="0" borderId="7" xfId="0" applyNumberFormat="1" applyFont="1" applyFill="1" applyBorder="1"/>
    <xf numFmtId="181" fontId="4" fillId="0" borderId="9" xfId="0" applyNumberFormat="1" applyFont="1" applyBorder="1"/>
    <xf numFmtId="181" fontId="4" fillId="0" borderId="4" xfId="3" applyNumberFormat="1" applyFont="1" applyFill="1" applyBorder="1"/>
    <xf numFmtId="181" fontId="4" fillId="0" borderId="0" xfId="3" applyNumberFormat="1" applyFont="1" applyBorder="1"/>
    <xf numFmtId="181" fontId="4" fillId="0" borderId="0" xfId="0" applyNumberFormat="1" applyFont="1" applyBorder="1"/>
    <xf numFmtId="181" fontId="4" fillId="0" borderId="0" xfId="3" applyNumberFormat="1" applyFont="1" applyFill="1" applyBorder="1"/>
    <xf numFmtId="181" fontId="4" fillId="0" borderId="10" xfId="0" applyNumberFormat="1" applyFont="1" applyBorder="1"/>
    <xf numFmtId="181" fontId="4" fillId="0" borderId="4" xfId="3" applyNumberFormat="1" applyFont="1" applyBorder="1"/>
    <xf numFmtId="181" fontId="4" fillId="0" borderId="0" xfId="3" quotePrefix="1" applyNumberFormat="1" applyFont="1" applyBorder="1"/>
    <xf numFmtId="181" fontId="5" fillId="0" borderId="4" xfId="0" applyNumberFormat="1" applyFont="1" applyBorder="1"/>
    <xf numFmtId="181" fontId="5" fillId="0" borderId="11" xfId="0" applyNumberFormat="1" applyFont="1" applyBorder="1"/>
    <xf numFmtId="181" fontId="4" fillId="0" borderId="8" xfId="0" applyNumberFormat="1" applyFont="1" applyBorder="1"/>
    <xf numFmtId="181" fontId="4" fillId="0" borderId="8" xfId="3" applyNumberFormat="1" applyFont="1" applyBorder="1"/>
    <xf numFmtId="181" fontId="4" fillId="0" borderId="12" xfId="0" applyNumberFormat="1" applyFont="1" applyBorder="1"/>
    <xf numFmtId="181" fontId="5" fillId="0" borderId="8" xfId="0" applyNumberFormat="1" applyFont="1" applyFill="1" applyBorder="1"/>
    <xf numFmtId="181" fontId="4" fillId="0" borderId="8" xfId="0" applyNumberFormat="1" applyFont="1" applyFill="1" applyBorder="1"/>
    <xf numFmtId="181" fontId="5" fillId="0" borderId="0" xfId="2" applyNumberFormat="1" applyFont="1" applyFill="1"/>
    <xf numFmtId="0" fontId="1" fillId="2" borderId="1" xfId="0" applyFont="1" applyFill="1" applyBorder="1"/>
    <xf numFmtId="181" fontId="5" fillId="2" borderId="0" xfId="2" applyNumberFormat="1" applyFont="1" applyFill="1"/>
    <xf numFmtId="0" fontId="1" fillId="2" borderId="0" xfId="0" applyFont="1" applyFill="1"/>
    <xf numFmtId="0" fontId="0" fillId="2" borderId="1" xfId="0" applyFill="1" applyBorder="1"/>
    <xf numFmtId="3" fontId="4" fillId="2" borderId="5" xfId="0" applyNumberFormat="1" applyFont="1" applyFill="1" applyBorder="1"/>
    <xf numFmtId="3" fontId="4" fillId="2" borderId="6" xfId="0" applyNumberFormat="1" applyFont="1" applyFill="1" applyBorder="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9" fillId="0" borderId="0" xfId="0" applyFont="1"/>
    <xf numFmtId="0" fontId="10" fillId="0" borderId="0" xfId="0" applyFont="1"/>
    <xf numFmtId="0" fontId="0" fillId="0" borderId="0" xfId="0" applyBorder="1" applyAlignment="1">
      <alignment horizontal="left"/>
    </xf>
    <xf numFmtId="3" fontId="8" fillId="0" borderId="0" xfId="3" applyNumberFormat="1" applyFont="1" applyFill="1"/>
    <xf numFmtId="0" fontId="2" fillId="0" borderId="0" xfId="0" applyFont="1" applyBorder="1"/>
    <xf numFmtId="3" fontId="0" fillId="0" borderId="0" xfId="0" applyNumberFormat="1" applyFill="1"/>
    <xf numFmtId="0" fontId="10" fillId="0" borderId="0" xfId="0" applyFont="1" applyFill="1"/>
    <xf numFmtId="3" fontId="5" fillId="0" borderId="0" xfId="0" applyNumberFormat="1" applyFont="1" applyBorder="1"/>
    <xf numFmtId="0" fontId="2" fillId="0" borderId="13" xfId="0" applyFont="1" applyBorder="1"/>
    <xf numFmtId="0" fontId="2" fillId="0" borderId="3" xfId="0" applyFont="1" applyBorder="1"/>
    <xf numFmtId="0" fontId="0" fillId="0" borderId="3" xfId="0" applyBorder="1"/>
    <xf numFmtId="3" fontId="5" fillId="0" borderId="1" xfId="0" applyNumberFormat="1" applyFont="1" applyFill="1" applyBorder="1"/>
    <xf numFmtId="3" fontId="4" fillId="0" borderId="0" xfId="2" applyNumberFormat="1" applyFont="1" applyFill="1" applyBorder="1"/>
    <xf numFmtId="3" fontId="4" fillId="0" borderId="0" xfId="2" applyNumberFormat="1" applyFont="1" applyBorder="1"/>
    <xf numFmtId="3" fontId="5" fillId="0" borderId="0" xfId="2" applyNumberFormat="1" applyFont="1" applyFill="1" applyBorder="1"/>
    <xf numFmtId="3" fontId="4" fillId="2" borderId="14" xfId="0" applyNumberFormat="1" applyFont="1" applyFill="1" applyBorder="1"/>
    <xf numFmtId="3" fontId="4" fillId="0" borderId="4" xfId="0" applyNumberFormat="1" applyFont="1" applyBorder="1"/>
    <xf numFmtId="3" fontId="4" fillId="0" borderId="11" xfId="0" applyNumberFormat="1" applyFont="1" applyBorder="1"/>
    <xf numFmtId="17" fontId="1" fillId="2" borderId="5" xfId="0" applyNumberFormat="1" applyFont="1" applyFill="1" applyBorder="1"/>
    <xf numFmtId="49" fontId="4" fillId="0" borderId="1" xfId="0" applyNumberFormat="1" applyFont="1" applyBorder="1"/>
    <xf numFmtId="17" fontId="1" fillId="0" borderId="5" xfId="0" applyNumberFormat="1" applyFont="1" applyFill="1" applyBorder="1"/>
    <xf numFmtId="3" fontId="4" fillId="0" borderId="10" xfId="0" applyNumberFormat="1" applyFont="1" applyFill="1" applyBorder="1"/>
    <xf numFmtId="3" fontId="0" fillId="2" borderId="0" xfId="0" applyNumberFormat="1" applyFill="1"/>
    <xf numFmtId="3" fontId="0" fillId="2" borderId="14" xfId="0" applyNumberFormat="1" applyFill="1" applyBorder="1"/>
    <xf numFmtId="3" fontId="0" fillId="2" borderId="5" xfId="0" applyNumberFormat="1" applyFill="1" applyBorder="1"/>
    <xf numFmtId="3" fontId="0" fillId="0" borderId="1" xfId="0" applyNumberFormat="1" applyBorder="1"/>
    <xf numFmtId="181" fontId="0" fillId="0" borderId="0" xfId="0" applyNumberFormat="1"/>
    <xf numFmtId="181" fontId="0" fillId="0" borderId="14" xfId="0" applyNumberFormat="1" applyBorder="1"/>
    <xf numFmtId="181" fontId="0" fillId="0" borderId="1" xfId="0" applyNumberFormat="1" applyBorder="1"/>
    <xf numFmtId="181" fontId="0" fillId="2" borderId="0" xfId="0" applyNumberFormat="1" applyFill="1"/>
    <xf numFmtId="0" fontId="1" fillId="0" borderId="1" xfId="0" applyFont="1" applyFill="1" applyBorder="1"/>
    <xf numFmtId="181" fontId="0" fillId="0" borderId="0" xfId="0" applyNumberFormat="1" applyFill="1"/>
    <xf numFmtId="0" fontId="0" fillId="3" borderId="0" xfId="0" applyFill="1"/>
    <xf numFmtId="4" fontId="4" fillId="0" borderId="8" xfId="0" applyNumberFormat="1" applyFont="1" applyFill="1" applyBorder="1"/>
    <xf numFmtId="3" fontId="4" fillId="0" borderId="8" xfId="3" applyNumberFormat="1" applyFont="1" applyFill="1" applyBorder="1"/>
    <xf numFmtId="3" fontId="4" fillId="0" borderId="9" xfId="0" applyNumberFormat="1" applyFont="1" applyFill="1" applyBorder="1"/>
    <xf numFmtId="0" fontId="0" fillId="0" borderId="3" xfId="0" applyFill="1" applyBorder="1" applyAlignment="1">
      <alignment horizontal="left"/>
    </xf>
    <xf numFmtId="3" fontId="4" fillId="0" borderId="0" xfId="0" applyNumberFormat="1" applyFont="1"/>
    <xf numFmtId="3" fontId="6" fillId="0" borderId="7" xfId="0" applyNumberFormat="1" applyFont="1" applyFill="1" applyBorder="1"/>
    <xf numFmtId="181" fontId="4" fillId="0" borderId="0" xfId="0" applyNumberFormat="1" applyFont="1" applyFill="1" applyBorder="1"/>
    <xf numFmtId="181" fontId="6" fillId="0" borderId="7" xfId="0" applyNumberFormat="1" applyFont="1" applyFill="1" applyBorder="1"/>
    <xf numFmtId="181" fontId="4" fillId="0" borderId="0" xfId="3" quotePrefix="1" applyNumberFormat="1" applyFont="1" applyFill="1" applyBorder="1"/>
    <xf numFmtId="3" fontId="4" fillId="0" borderId="0" xfId="3" quotePrefix="1" applyNumberFormat="1" applyFont="1" applyFill="1" applyBorder="1"/>
    <xf numFmtId="3" fontId="6" fillId="0" borderId="9" xfId="0" applyNumberFormat="1" applyFont="1" applyFill="1" applyBorder="1"/>
    <xf numFmtId="3" fontId="4" fillId="0" borderId="12" xfId="0" applyNumberFormat="1" applyFont="1" applyFill="1" applyBorder="1"/>
    <xf numFmtId="3" fontId="4" fillId="0" borderId="4" xfId="0" applyNumberFormat="1" applyFont="1" applyFill="1" applyBorder="1"/>
    <xf numFmtId="0" fontId="1" fillId="0" borderId="1" xfId="0" applyFont="1" applyFill="1" applyBorder="1" applyAlignment="1">
      <alignment horizontal="center" vertical="center" wrapText="1"/>
    </xf>
    <xf numFmtId="3" fontId="4" fillId="0" borderId="15" xfId="0" applyNumberFormat="1" applyFont="1" applyFill="1" applyBorder="1"/>
    <xf numFmtId="3" fontId="5" fillId="0" borderId="7" xfId="2" applyNumberFormat="1" applyFont="1" applyFill="1" applyBorder="1"/>
    <xf numFmtId="3" fontId="6" fillId="0" borderId="0" xfId="0" applyNumberFormat="1" applyFont="1" applyFill="1"/>
    <xf numFmtId="17" fontId="1" fillId="2" borderId="6" xfId="0" applyNumberFormat="1" applyFont="1" applyFill="1" applyBorder="1"/>
    <xf numFmtId="17" fontId="1" fillId="0" borderId="6" xfId="0" applyNumberFormat="1" applyFont="1" applyFill="1" applyBorder="1"/>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0" fillId="0" borderId="0" xfId="0" applyBorder="1" applyAlignment="1">
      <alignment horizontal="center" vertical="center" wrapText="1"/>
    </xf>
    <xf numFmtId="0" fontId="1" fillId="0" borderId="1" xfId="0" applyFont="1" applyBorder="1" applyAlignment="1">
      <alignment horizontal="center" vertical="center" wrapText="1"/>
    </xf>
    <xf numFmtId="0" fontId="1" fillId="0" borderId="13" xfId="0" applyFont="1" applyBorder="1" applyAlignment="1">
      <alignment horizontal="center" vertical="center" wrapText="1"/>
    </xf>
  </cellXfs>
  <cellStyles count="4">
    <cellStyle name="Euro" xfId="1"/>
    <cellStyle name="Normal" xfId="0" builtinId="0"/>
    <cellStyle name="Normal_All donor balances" xfId="2"/>
    <cellStyle name="Normal_All funds spent"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AB68"/>
  <sheetViews>
    <sheetView workbookViewId="0">
      <selection activeCell="C5" sqref="C5"/>
    </sheetView>
  </sheetViews>
  <sheetFormatPr defaultColWidth="0" defaultRowHeight="12.75"/>
  <cols>
    <col min="1" max="1" width="17.28515625" bestFit="1" customWidth="1"/>
    <col min="2" max="2" width="16" customWidth="1"/>
    <col min="3" max="3" width="9.5703125" customWidth="1"/>
    <col min="4" max="4" width="10.42578125" customWidth="1"/>
    <col min="5" max="5" width="8.85546875" customWidth="1"/>
    <col min="6" max="6" width="10.5703125" customWidth="1"/>
    <col min="7" max="7" width="9.28515625" customWidth="1"/>
    <col min="8" max="8" width="10" customWidth="1"/>
    <col min="9" max="9" width="9.42578125" customWidth="1"/>
    <col min="10" max="10" width="9.85546875" customWidth="1"/>
    <col min="11" max="11" width="10.85546875" customWidth="1"/>
    <col min="12" max="13" width="10.140625" customWidth="1"/>
    <col min="14" max="14" width="9.85546875" customWidth="1"/>
    <col min="15" max="15" width="11" bestFit="1" customWidth="1"/>
    <col min="16" max="16" width="11" hidden="1" customWidth="1"/>
    <col min="17" max="17" width="10" hidden="1" customWidth="1"/>
    <col min="18" max="18" width="11.140625" hidden="1" customWidth="1"/>
    <col min="19" max="21" width="0" hidden="1" customWidth="1"/>
    <col min="22" max="22" width="12.85546875" hidden="1" customWidth="1"/>
    <col min="23" max="26" width="15.42578125" hidden="1" customWidth="1"/>
    <col min="27" max="27" width="0" hidden="1" customWidth="1"/>
    <col min="28" max="28" width="11.5703125" hidden="1" customWidth="1"/>
  </cols>
  <sheetData>
    <row r="2" spans="1:15" ht="18">
      <c r="B2" s="62" t="s">
        <v>38</v>
      </c>
      <c r="C2" s="5"/>
      <c r="D2" s="5"/>
      <c r="L2" s="1"/>
    </row>
    <row r="4" spans="1:15" s="94" customFormat="1">
      <c r="A4" s="9" t="s">
        <v>0</v>
      </c>
      <c r="B4" s="4"/>
      <c r="C4" s="82">
        <v>39814</v>
      </c>
      <c r="D4" s="82">
        <v>39845</v>
      </c>
      <c r="E4" s="82">
        <v>39873</v>
      </c>
      <c r="F4" s="82">
        <v>39904</v>
      </c>
      <c r="G4" s="82">
        <v>39934</v>
      </c>
      <c r="H4" s="82">
        <v>39965</v>
      </c>
      <c r="I4" s="82">
        <v>39995</v>
      </c>
      <c r="J4" s="82">
        <v>40026</v>
      </c>
      <c r="K4" s="82">
        <v>40057</v>
      </c>
      <c r="L4" s="82">
        <v>40087</v>
      </c>
      <c r="M4" s="82">
        <v>40118</v>
      </c>
      <c r="N4" s="113">
        <v>40148</v>
      </c>
      <c r="O4" s="92" t="s">
        <v>33</v>
      </c>
    </row>
    <row r="5" spans="1:15" s="94" customFormat="1">
      <c r="A5" s="9" t="s">
        <v>1</v>
      </c>
      <c r="B5" s="4"/>
      <c r="C5" s="20">
        <v>27987465</v>
      </c>
      <c r="D5" s="19">
        <f t="shared" ref="D5:N5" si="0">+C17</f>
        <v>24047855</v>
      </c>
      <c r="E5" s="19">
        <f t="shared" si="0"/>
        <v>15889425</v>
      </c>
      <c r="F5" s="19">
        <f t="shared" si="0"/>
        <v>8393608</v>
      </c>
      <c r="G5" s="19">
        <f t="shared" si="0"/>
        <v>25801399</v>
      </c>
      <c r="H5" s="19">
        <f t="shared" si="0"/>
        <v>16030846</v>
      </c>
      <c r="I5" s="19">
        <f t="shared" si="0"/>
        <v>7656879</v>
      </c>
      <c r="J5" s="22">
        <f>+I17</f>
        <v>-207889</v>
      </c>
      <c r="K5" s="19">
        <f t="shared" si="0"/>
        <v>-6284000</v>
      </c>
      <c r="L5" s="19">
        <f>+K17</f>
        <v>34796119</v>
      </c>
      <c r="M5" s="19">
        <f t="shared" si="0"/>
        <v>24764959</v>
      </c>
      <c r="N5" s="20">
        <f t="shared" si="0"/>
        <v>18316315</v>
      </c>
      <c r="O5" s="15"/>
    </row>
    <row r="6" spans="1:15" s="94" customFormat="1">
      <c r="A6" s="9" t="s">
        <v>14</v>
      </c>
      <c r="B6" s="4"/>
      <c r="C6" s="100">
        <v>4207583</v>
      </c>
      <c r="D6" s="30"/>
      <c r="E6" s="30">
        <v>549282</v>
      </c>
      <c r="F6" s="30">
        <v>25193443</v>
      </c>
      <c r="G6" s="30"/>
      <c r="H6" s="30"/>
      <c r="I6" s="30">
        <v>1826354</v>
      </c>
      <c r="J6" s="100">
        <v>608610</v>
      </c>
      <c r="K6" s="30">
        <v>52169643</v>
      </c>
      <c r="L6" s="26">
        <v>867387</v>
      </c>
      <c r="M6" s="30">
        <v>2133388</v>
      </c>
      <c r="N6" s="105"/>
      <c r="O6" s="67">
        <f>SUM(C6:N6)</f>
        <v>87555690</v>
      </c>
    </row>
    <row r="7" spans="1:15">
      <c r="A7" s="114" t="s">
        <v>25</v>
      </c>
      <c r="B7" s="70" t="s">
        <v>4</v>
      </c>
      <c r="C7" s="18">
        <v>495800</v>
      </c>
      <c r="D7" s="18">
        <v>648000</v>
      </c>
      <c r="E7" s="18">
        <v>693500</v>
      </c>
      <c r="F7" s="18">
        <v>572000</v>
      </c>
      <c r="G7" s="18">
        <v>1550550</v>
      </c>
      <c r="H7" s="18">
        <v>352800</v>
      </c>
      <c r="I7" s="18">
        <v>557900</v>
      </c>
      <c r="J7" s="67">
        <v>292500</v>
      </c>
      <c r="K7" s="18">
        <v>513100</v>
      </c>
      <c r="L7" s="30">
        <v>807400</v>
      </c>
      <c r="M7" s="26">
        <v>400000</v>
      </c>
      <c r="N7" s="83">
        <v>774150</v>
      </c>
      <c r="O7" s="67">
        <f>SUM(C7:N7)</f>
        <v>7657700</v>
      </c>
    </row>
    <row r="8" spans="1:15">
      <c r="A8" s="114"/>
      <c r="B8" s="71" t="s">
        <v>13</v>
      </c>
      <c r="C8" s="18">
        <v>1878055</v>
      </c>
      <c r="D8" s="18">
        <v>1827455</v>
      </c>
      <c r="E8" s="18">
        <v>1025580</v>
      </c>
      <c r="F8" s="18">
        <v>1443660</v>
      </c>
      <c r="G8" s="18">
        <v>1877996</v>
      </c>
      <c r="H8" s="18">
        <v>1823355</v>
      </c>
      <c r="I8" s="18">
        <v>1546355</v>
      </c>
      <c r="J8" s="18">
        <v>1056015</v>
      </c>
      <c r="K8" s="18">
        <v>1449665</v>
      </c>
      <c r="L8" s="26">
        <v>3195638</v>
      </c>
      <c r="M8" s="26">
        <v>1218565</v>
      </c>
      <c r="N8" s="83">
        <v>1219151</v>
      </c>
      <c r="O8" s="67">
        <f>SUM(C8:N8)</f>
        <v>19561490</v>
      </c>
    </row>
    <row r="9" spans="1:15">
      <c r="A9" s="114"/>
      <c r="B9" s="71" t="s">
        <v>5</v>
      </c>
      <c r="C9" s="18">
        <v>1871525</v>
      </c>
      <c r="D9" s="18">
        <v>1514110</v>
      </c>
      <c r="E9" s="18">
        <v>1380020</v>
      </c>
      <c r="F9" s="18">
        <v>2075215</v>
      </c>
      <c r="G9" s="18">
        <v>2507510</v>
      </c>
      <c r="H9" s="18">
        <v>2396020</v>
      </c>
      <c r="I9" s="18">
        <v>2347120</v>
      </c>
      <c r="J9" s="18">
        <v>1914630</v>
      </c>
      <c r="K9" s="18">
        <v>2390655</v>
      </c>
      <c r="L9" s="26">
        <v>2500830</v>
      </c>
      <c r="M9" s="26">
        <v>2607095</v>
      </c>
      <c r="N9" s="83">
        <v>2826320</v>
      </c>
      <c r="O9" s="67">
        <f t="shared" ref="O9:O15" si="1">SUM(C9:N9)</f>
        <v>26331050</v>
      </c>
    </row>
    <row r="10" spans="1:15">
      <c r="A10" s="114"/>
      <c r="B10" s="71" t="s">
        <v>6</v>
      </c>
      <c r="C10" s="18">
        <v>1471310</v>
      </c>
      <c r="D10" s="18">
        <v>1616345</v>
      </c>
      <c r="E10" s="18">
        <v>1361870</v>
      </c>
      <c r="F10" s="18">
        <v>1147740</v>
      </c>
      <c r="G10" s="18">
        <v>1543034</v>
      </c>
      <c r="H10" s="18">
        <v>1144175</v>
      </c>
      <c r="I10" s="18">
        <v>1742685</v>
      </c>
      <c r="J10" s="18">
        <v>1381460</v>
      </c>
      <c r="K10" s="18">
        <v>1612440</v>
      </c>
      <c r="L10" s="26">
        <v>1642835</v>
      </c>
      <c r="M10" s="26">
        <v>1721025</v>
      </c>
      <c r="N10" s="83">
        <v>1342675</v>
      </c>
      <c r="O10" s="67">
        <f t="shared" si="1"/>
        <v>17727594</v>
      </c>
    </row>
    <row r="11" spans="1:15">
      <c r="A11" s="114"/>
      <c r="B11" s="72" t="s">
        <v>9</v>
      </c>
      <c r="C11" s="18">
        <v>116500</v>
      </c>
      <c r="D11" s="18">
        <v>172900</v>
      </c>
      <c r="E11" s="18">
        <v>1428068</v>
      </c>
      <c r="F11" s="18">
        <v>183310</v>
      </c>
      <c r="G11" s="18">
        <v>233500</v>
      </c>
      <c r="H11" s="18">
        <v>170945</v>
      </c>
      <c r="I11" s="18">
        <v>1236460</v>
      </c>
      <c r="J11" s="18">
        <v>215600</v>
      </c>
      <c r="K11" s="104">
        <v>2207013</v>
      </c>
      <c r="L11" s="26">
        <v>515165</v>
      </c>
      <c r="M11" s="26">
        <v>213000</v>
      </c>
      <c r="N11" s="83">
        <v>248700</v>
      </c>
      <c r="O11" s="67">
        <f t="shared" si="1"/>
        <v>6941161</v>
      </c>
    </row>
    <row r="12" spans="1:15">
      <c r="A12" s="114"/>
      <c r="B12" s="72" t="s">
        <v>10</v>
      </c>
      <c r="C12" s="18">
        <v>951900</v>
      </c>
      <c r="D12" s="18">
        <v>982300</v>
      </c>
      <c r="E12" s="18">
        <v>925100</v>
      </c>
      <c r="F12" s="18">
        <v>966000</v>
      </c>
      <c r="G12" s="18">
        <v>932900</v>
      </c>
      <c r="H12" s="18">
        <v>907000</v>
      </c>
      <c r="I12" s="18">
        <v>915700</v>
      </c>
      <c r="J12" s="18">
        <v>898400</v>
      </c>
      <c r="K12" s="18">
        <v>904200</v>
      </c>
      <c r="L12" s="26">
        <v>914700</v>
      </c>
      <c r="M12" s="26">
        <v>1010900</v>
      </c>
      <c r="N12" s="83">
        <v>865900</v>
      </c>
      <c r="O12" s="67">
        <f t="shared" si="1"/>
        <v>11175000</v>
      </c>
    </row>
    <row r="13" spans="1:15">
      <c r="A13" s="114"/>
      <c r="B13" s="72" t="s">
        <v>11</v>
      </c>
      <c r="C13" s="18">
        <v>1362103</v>
      </c>
      <c r="D13" s="18">
        <v>1397320</v>
      </c>
      <c r="E13" s="18">
        <v>1230961</v>
      </c>
      <c r="F13" s="18">
        <v>1397727</v>
      </c>
      <c r="G13" s="18">
        <v>1125063</v>
      </c>
      <c r="H13" s="18">
        <v>1579672</v>
      </c>
      <c r="I13" s="18">
        <v>1344902</v>
      </c>
      <c r="J13" s="18">
        <v>926116</v>
      </c>
      <c r="K13" s="18">
        <v>2012451</v>
      </c>
      <c r="L13" s="26">
        <v>1261992</v>
      </c>
      <c r="M13" s="26">
        <v>1411447</v>
      </c>
      <c r="N13" s="83">
        <v>1231971</v>
      </c>
      <c r="O13" s="67">
        <f t="shared" si="1"/>
        <v>16281725</v>
      </c>
    </row>
    <row r="14" spans="1:15">
      <c r="A14" s="114"/>
      <c r="B14" s="72" t="s">
        <v>23</v>
      </c>
      <c r="C14" s="18"/>
      <c r="D14" s="18"/>
      <c r="E14" s="18"/>
      <c r="F14" s="18"/>
      <c r="G14" s="18"/>
      <c r="H14" s="18"/>
      <c r="I14" s="18"/>
      <c r="J14" s="18"/>
      <c r="K14" s="18"/>
      <c r="L14" s="26"/>
      <c r="M14" s="26"/>
      <c r="N14" s="83"/>
      <c r="O14" s="13">
        <f t="shared" si="1"/>
        <v>0</v>
      </c>
    </row>
    <row r="15" spans="1:15">
      <c r="A15" s="115"/>
      <c r="B15" s="6" t="s">
        <v>8</v>
      </c>
      <c r="C15" s="69"/>
      <c r="D15" s="95"/>
      <c r="E15" s="95"/>
      <c r="F15" s="95"/>
      <c r="G15" s="95"/>
      <c r="H15" s="96"/>
      <c r="I15" s="95"/>
      <c r="J15" s="95"/>
      <c r="K15" s="95"/>
      <c r="L15" s="31"/>
      <c r="M15" s="31"/>
      <c r="N15" s="106"/>
      <c r="O15" s="13">
        <f t="shared" si="1"/>
        <v>0</v>
      </c>
    </row>
    <row r="16" spans="1:15">
      <c r="A16" s="9" t="s">
        <v>22</v>
      </c>
      <c r="B16" s="4"/>
      <c r="C16" s="73">
        <f>SUM(C7:C15)</f>
        <v>8147193</v>
      </c>
      <c r="D16" s="31">
        <f t="shared" ref="D16:M16" si="2">SUM(D7:D15)</f>
        <v>8158430</v>
      </c>
      <c r="E16" s="31">
        <f t="shared" si="2"/>
        <v>8045099</v>
      </c>
      <c r="F16" s="31">
        <f t="shared" si="2"/>
        <v>7785652</v>
      </c>
      <c r="G16" s="31">
        <f t="shared" si="2"/>
        <v>9770553</v>
      </c>
      <c r="H16" s="31">
        <f t="shared" si="2"/>
        <v>8373967</v>
      </c>
      <c r="I16" s="31">
        <f t="shared" si="2"/>
        <v>9691122</v>
      </c>
      <c r="J16" s="31">
        <f t="shared" si="2"/>
        <v>6684721</v>
      </c>
      <c r="K16" s="31">
        <f t="shared" si="2"/>
        <v>11089524</v>
      </c>
      <c r="L16" s="31">
        <f>SUM(L7:L15)</f>
        <v>10838560</v>
      </c>
      <c r="M16" s="31">
        <f t="shared" si="2"/>
        <v>8582032</v>
      </c>
      <c r="N16" s="31">
        <f>SUM(N7:N15)</f>
        <v>8508867</v>
      </c>
      <c r="O16" s="87">
        <f>SUM(C16:N16)</f>
        <v>105675720</v>
      </c>
    </row>
    <row r="17" spans="1:15">
      <c r="A17" s="9" t="s">
        <v>2</v>
      </c>
      <c r="B17" s="4"/>
      <c r="C17" s="19">
        <f>C5+C6-C16</f>
        <v>24047855</v>
      </c>
      <c r="D17" s="19">
        <f t="shared" ref="D17:N17" si="3">+D5+D6-D16</f>
        <v>15889425</v>
      </c>
      <c r="E17" s="19">
        <f t="shared" si="3"/>
        <v>8393608</v>
      </c>
      <c r="F17" s="19">
        <f t="shared" si="3"/>
        <v>25801399</v>
      </c>
      <c r="G17" s="19">
        <f t="shared" si="3"/>
        <v>16030846</v>
      </c>
      <c r="H17" s="19">
        <f t="shared" si="3"/>
        <v>7656879</v>
      </c>
      <c r="I17" s="22">
        <f t="shared" si="3"/>
        <v>-207889</v>
      </c>
      <c r="J17" s="19">
        <f t="shared" si="3"/>
        <v>-6284000</v>
      </c>
      <c r="K17" s="19">
        <f t="shared" si="3"/>
        <v>34796119</v>
      </c>
      <c r="L17" s="19">
        <f>+L5+L7-L16</f>
        <v>24764959</v>
      </c>
      <c r="M17" s="19">
        <f t="shared" si="3"/>
        <v>18316315</v>
      </c>
      <c r="N17" s="20">
        <f t="shared" si="3"/>
        <v>9807448</v>
      </c>
      <c r="O17" s="4"/>
    </row>
    <row r="18" spans="1:15">
      <c r="A18" s="2"/>
      <c r="B18" s="2"/>
      <c r="C18" s="2"/>
      <c r="D18" s="2"/>
      <c r="E18" s="3"/>
      <c r="F18" s="7"/>
      <c r="G18" s="7"/>
      <c r="H18" s="3"/>
      <c r="I18" s="3"/>
      <c r="J18" s="3"/>
      <c r="K18" s="3"/>
      <c r="L18" s="3"/>
      <c r="M18" s="3"/>
      <c r="N18" s="3"/>
    </row>
    <row r="19" spans="1:15">
      <c r="A19" s="14"/>
    </row>
    <row r="20" spans="1:15">
      <c r="A20" s="14"/>
    </row>
    <row r="21" spans="1:15">
      <c r="A21" s="14"/>
    </row>
    <row r="22" spans="1:15">
      <c r="A22" s="14"/>
    </row>
    <row r="23" spans="1:15">
      <c r="A23" s="15"/>
    </row>
    <row r="24" spans="1:15">
      <c r="A24" s="15"/>
    </row>
    <row r="25" spans="1:15" ht="18">
      <c r="B25" s="62" t="s">
        <v>37</v>
      </c>
    </row>
    <row r="26" spans="1:15">
      <c r="K26" s="21" t="s">
        <v>24</v>
      </c>
    </row>
    <row r="27" spans="1:15">
      <c r="J27" s="15"/>
      <c r="K27" s="15"/>
      <c r="L27" s="15"/>
      <c r="M27" s="15"/>
      <c r="N27" s="15"/>
    </row>
    <row r="28" spans="1:15">
      <c r="A28" s="9" t="s">
        <v>0</v>
      </c>
      <c r="B28" s="9"/>
      <c r="C28" s="82">
        <v>39814</v>
      </c>
      <c r="D28" s="82">
        <v>39845</v>
      </c>
      <c r="E28" s="82">
        <v>39873</v>
      </c>
      <c r="F28" s="82">
        <v>39904</v>
      </c>
      <c r="G28" s="82">
        <v>39934</v>
      </c>
      <c r="H28" s="82">
        <v>39965</v>
      </c>
      <c r="I28" s="82">
        <v>39995</v>
      </c>
      <c r="J28" s="82">
        <v>40026</v>
      </c>
      <c r="K28" s="82">
        <v>40057</v>
      </c>
      <c r="L28" s="82">
        <v>40087</v>
      </c>
      <c r="M28" s="82">
        <v>40118</v>
      </c>
      <c r="N28" s="113">
        <v>40148</v>
      </c>
      <c r="O28" s="92" t="s">
        <v>33</v>
      </c>
    </row>
    <row r="29" spans="1:15">
      <c r="A29" s="9" t="s">
        <v>1</v>
      </c>
      <c r="B29" s="4"/>
      <c r="C29" s="32">
        <f>+C5/C51</f>
        <v>55974.93</v>
      </c>
      <c r="D29" s="33">
        <f>+D5/D51</f>
        <v>46694.864077669903</v>
      </c>
      <c r="E29" s="33">
        <f t="shared" ref="E29:N29" si="4">+E5/E51</f>
        <v>31464.20792079208</v>
      </c>
      <c r="F29" s="33">
        <f t="shared" si="4"/>
        <v>17129.812244897959</v>
      </c>
      <c r="G29" s="33">
        <f t="shared" si="4"/>
        <v>54318.734736842103</v>
      </c>
      <c r="H29" s="33">
        <f t="shared" si="4"/>
        <v>34108.182978723402</v>
      </c>
      <c r="I29" s="33">
        <f t="shared" si="4"/>
        <v>16466.406451612904</v>
      </c>
      <c r="J29" s="34">
        <f t="shared" si="4"/>
        <v>-451.93260869565216</v>
      </c>
      <c r="K29" s="33">
        <f t="shared" si="4"/>
        <v>-13964.444444444445</v>
      </c>
      <c r="L29" s="33">
        <f t="shared" si="4"/>
        <v>78193.525842696632</v>
      </c>
      <c r="M29" s="33">
        <f t="shared" si="4"/>
        <v>56283.997727272726</v>
      </c>
      <c r="N29" s="35">
        <f t="shared" si="4"/>
        <v>40702.922222222223</v>
      </c>
      <c r="O29" s="89">
        <f>SUM(C29:N29)</f>
        <v>416921.20714958984</v>
      </c>
    </row>
    <row r="30" spans="1:15">
      <c r="A30" s="9" t="s">
        <v>14</v>
      </c>
      <c r="B30" s="4"/>
      <c r="C30" s="36">
        <f>+C6/C52</f>
        <v>8415.1659999999993</v>
      </c>
      <c r="D30" s="36">
        <f>+D6/D52</f>
        <v>0</v>
      </c>
      <c r="E30" s="37">
        <f t="shared" ref="E30:N30" si="5">+E6/E52</f>
        <v>1087.6871287128713</v>
      </c>
      <c r="F30" s="37">
        <f>+F6/F52</f>
        <v>51415.18979591837</v>
      </c>
      <c r="G30" s="37">
        <f t="shared" si="5"/>
        <v>0</v>
      </c>
      <c r="H30" s="37">
        <f t="shared" si="5"/>
        <v>0</v>
      </c>
      <c r="I30" s="37">
        <f>+I6/I52</f>
        <v>3927.643010752688</v>
      </c>
      <c r="J30" s="102"/>
      <c r="K30" s="37">
        <v>52169643</v>
      </c>
      <c r="L30" s="36"/>
      <c r="M30" s="36">
        <f t="shared" si="5"/>
        <v>4848.6090909090908</v>
      </c>
      <c r="N30" s="38">
        <f t="shared" si="5"/>
        <v>0</v>
      </c>
      <c r="O30" s="88">
        <f>SUM(C30:N30)</f>
        <v>52239337.295026295</v>
      </c>
    </row>
    <row r="31" spans="1:15">
      <c r="A31" s="114" t="s">
        <v>25</v>
      </c>
      <c r="B31" s="16" t="s">
        <v>4</v>
      </c>
      <c r="C31" s="39">
        <f>+C7/C53</f>
        <v>991.6</v>
      </c>
      <c r="D31" s="40">
        <f t="shared" ref="D31:N31" si="6">+D7/D53</f>
        <v>1258.2524271844661</v>
      </c>
      <c r="E31" s="40">
        <f t="shared" si="6"/>
        <v>1373.2673267326732</v>
      </c>
      <c r="F31" s="40">
        <f t="shared" si="6"/>
        <v>1167.3469387755101</v>
      </c>
      <c r="G31" s="40">
        <f t="shared" si="6"/>
        <v>3264.3157894736842</v>
      </c>
      <c r="H31" s="40">
        <f t="shared" si="6"/>
        <v>750.63829787234044</v>
      </c>
      <c r="I31" s="101">
        <f t="shared" si="6"/>
        <v>1199.7849462365591</v>
      </c>
      <c r="J31" s="42">
        <f>+J7/J53</f>
        <v>635.86956521739125</v>
      </c>
      <c r="K31" s="42">
        <f t="shared" si="6"/>
        <v>1140.2222222222222</v>
      </c>
      <c r="L31" s="41">
        <f t="shared" ref="L31:L41" si="7">+L7/L53</f>
        <v>1814.3820224719102</v>
      </c>
      <c r="M31" s="41">
        <f t="shared" si="6"/>
        <v>909.09090909090912</v>
      </c>
      <c r="N31" s="43">
        <f t="shared" si="6"/>
        <v>1720.3333333333333</v>
      </c>
      <c r="O31" s="88">
        <f>SUM(C31:N31)</f>
        <v>16225.103778611003</v>
      </c>
    </row>
    <row r="32" spans="1:15">
      <c r="A32" s="114"/>
      <c r="B32" s="16" t="s">
        <v>13</v>
      </c>
      <c r="C32" s="39">
        <f t="shared" ref="C32:N32" si="8">+C8/C54</f>
        <v>3756.11</v>
      </c>
      <c r="D32" s="40">
        <f t="shared" si="8"/>
        <v>3548.4563106796118</v>
      </c>
      <c r="E32" s="40">
        <f t="shared" si="8"/>
        <v>2030.8514851485149</v>
      </c>
      <c r="F32" s="40">
        <f t="shared" si="8"/>
        <v>2946.2448979591836</v>
      </c>
      <c r="G32" s="40">
        <f t="shared" si="8"/>
        <v>3953.6757894736843</v>
      </c>
      <c r="H32" s="40">
        <f t="shared" si="8"/>
        <v>3879.4787234042551</v>
      </c>
      <c r="I32" s="101">
        <f t="shared" si="8"/>
        <v>3325.494623655914</v>
      </c>
      <c r="J32" s="42">
        <f t="shared" si="8"/>
        <v>2295.6847826086955</v>
      </c>
      <c r="K32" s="42">
        <f t="shared" si="8"/>
        <v>3221.4777777777776</v>
      </c>
      <c r="L32" s="41">
        <f t="shared" si="7"/>
        <v>7181.208988764045</v>
      </c>
      <c r="M32" s="41">
        <f t="shared" si="8"/>
        <v>2769.465909090909</v>
      </c>
      <c r="N32" s="43">
        <f t="shared" si="8"/>
        <v>2709.2244444444445</v>
      </c>
      <c r="O32" s="88">
        <f t="shared" ref="O32:O40" si="9">SUM(C32:N32)</f>
        <v>41617.373733007043</v>
      </c>
    </row>
    <row r="33" spans="1:15">
      <c r="A33" s="114"/>
      <c r="B33" s="16" t="s">
        <v>5</v>
      </c>
      <c r="C33" s="44">
        <f t="shared" ref="C33:N33" si="10">+C9/C55</f>
        <v>3743.05</v>
      </c>
      <c r="D33" s="40">
        <f t="shared" si="10"/>
        <v>2940.019417475728</v>
      </c>
      <c r="E33" s="40">
        <f t="shared" si="10"/>
        <v>2732.7128712871286</v>
      </c>
      <c r="F33" s="40">
        <f t="shared" si="10"/>
        <v>4235.1326530612241</v>
      </c>
      <c r="G33" s="40">
        <f t="shared" si="10"/>
        <v>5278.9684210526311</v>
      </c>
      <c r="H33" s="42">
        <f t="shared" si="10"/>
        <v>5097.9148936170213</v>
      </c>
      <c r="I33" s="42">
        <f t="shared" si="10"/>
        <v>5047.5698924731187</v>
      </c>
      <c r="J33" s="42">
        <f t="shared" si="10"/>
        <v>4162.239130434783</v>
      </c>
      <c r="K33" s="42">
        <f t="shared" si="10"/>
        <v>5312.5666666666666</v>
      </c>
      <c r="L33" s="41">
        <f t="shared" si="7"/>
        <v>5619.8426966292136</v>
      </c>
      <c r="M33" s="41">
        <f t="shared" si="10"/>
        <v>5925.215909090909</v>
      </c>
      <c r="N33" s="43">
        <f t="shared" si="10"/>
        <v>6280.7111111111108</v>
      </c>
      <c r="O33" s="88">
        <f t="shared" si="9"/>
        <v>56375.943662899539</v>
      </c>
    </row>
    <row r="34" spans="1:15">
      <c r="A34" s="114"/>
      <c r="B34" s="16" t="s">
        <v>6</v>
      </c>
      <c r="C34" s="44">
        <f t="shared" ref="C34:N34" si="11">+C10/C56</f>
        <v>2942.62</v>
      </c>
      <c r="D34" s="40">
        <f t="shared" si="11"/>
        <v>3138.5339805825242</v>
      </c>
      <c r="E34" s="40">
        <f t="shared" si="11"/>
        <v>2696.772277227723</v>
      </c>
      <c r="F34" s="40">
        <f t="shared" si="11"/>
        <v>2342.3265306122448</v>
      </c>
      <c r="G34" s="40">
        <f t="shared" si="11"/>
        <v>3248.4926315789476</v>
      </c>
      <c r="H34" s="40">
        <f t="shared" si="11"/>
        <v>2434.4148936170213</v>
      </c>
      <c r="I34" s="42">
        <f t="shared" si="11"/>
        <v>3747.7096774193546</v>
      </c>
      <c r="J34" s="42">
        <f t="shared" si="11"/>
        <v>3003.1739130434785</v>
      </c>
      <c r="K34" s="42">
        <f t="shared" si="11"/>
        <v>3583.2</v>
      </c>
      <c r="L34" s="41">
        <f t="shared" si="7"/>
        <v>3691.7640449438204</v>
      </c>
      <c r="M34" s="41">
        <f t="shared" si="11"/>
        <v>3911.4204545454545</v>
      </c>
      <c r="N34" s="43">
        <f t="shared" si="11"/>
        <v>2983.7222222222222</v>
      </c>
      <c r="O34" s="88">
        <f t="shared" si="9"/>
        <v>37724.15062579279</v>
      </c>
    </row>
    <row r="35" spans="1:15">
      <c r="A35" s="114"/>
      <c r="B35" s="17" t="s">
        <v>9</v>
      </c>
      <c r="C35" s="39">
        <f t="shared" ref="C35:N35" si="12">+C11/C57</f>
        <v>233</v>
      </c>
      <c r="D35" s="40">
        <f t="shared" si="12"/>
        <v>335.72815533980582</v>
      </c>
      <c r="E35" s="40">
        <f t="shared" si="12"/>
        <v>2827.8574257425744</v>
      </c>
      <c r="F35" s="40">
        <f t="shared" si="12"/>
        <v>374.10204081632651</v>
      </c>
      <c r="G35" s="40">
        <f t="shared" si="12"/>
        <v>491.57894736842104</v>
      </c>
      <c r="H35" s="45">
        <f t="shared" si="12"/>
        <v>363.71276595744683</v>
      </c>
      <c r="I35" s="42">
        <f t="shared" si="12"/>
        <v>2659.0537634408602</v>
      </c>
      <c r="J35" s="103">
        <f t="shared" si="12"/>
        <v>468.69565217391306</v>
      </c>
      <c r="K35" s="103">
        <f t="shared" si="12"/>
        <v>4904.4733333333334</v>
      </c>
      <c r="L35" s="41">
        <f t="shared" si="7"/>
        <v>1157.6741573033707</v>
      </c>
      <c r="M35" s="41">
        <f t="shared" si="12"/>
        <v>484.09090909090907</v>
      </c>
      <c r="N35" s="43">
        <f t="shared" si="12"/>
        <v>552.66666666666663</v>
      </c>
      <c r="O35" s="88">
        <f t="shared" si="9"/>
        <v>14852.633817233627</v>
      </c>
    </row>
    <row r="36" spans="1:15">
      <c r="A36" s="114"/>
      <c r="B36" s="17" t="s">
        <v>10</v>
      </c>
      <c r="C36" s="46">
        <f>+C12/C58</f>
        <v>1903.8</v>
      </c>
      <c r="D36" s="40">
        <f t="shared" ref="D36:N36" si="13">+D12/D58</f>
        <v>1907.3786407766991</v>
      </c>
      <c r="E36" s="40">
        <f t="shared" si="13"/>
        <v>1831.8811881188119</v>
      </c>
      <c r="F36" s="40">
        <f t="shared" si="13"/>
        <v>1971.4285714285713</v>
      </c>
      <c r="G36" s="40">
        <f t="shared" si="13"/>
        <v>1964</v>
      </c>
      <c r="H36" s="40">
        <f t="shared" si="13"/>
        <v>1929.7872340425531</v>
      </c>
      <c r="I36" s="42">
        <f t="shared" si="13"/>
        <v>1969.247311827957</v>
      </c>
      <c r="J36" s="42">
        <f t="shared" si="13"/>
        <v>1953.0434782608695</v>
      </c>
      <c r="K36" s="42">
        <f t="shared" si="13"/>
        <v>2009.3333333333333</v>
      </c>
      <c r="L36" s="41">
        <f t="shared" si="7"/>
        <v>2055.5056179775279</v>
      </c>
      <c r="M36" s="41">
        <f t="shared" si="13"/>
        <v>2297.5</v>
      </c>
      <c r="N36" s="43">
        <f t="shared" si="13"/>
        <v>1924.2222222222222</v>
      </c>
      <c r="O36" s="88">
        <f t="shared" si="9"/>
        <v>23717.127597988547</v>
      </c>
    </row>
    <row r="37" spans="1:15">
      <c r="A37" s="114"/>
      <c r="B37" s="17" t="s">
        <v>11</v>
      </c>
      <c r="C37" s="46">
        <f>+C13/C59</f>
        <v>2724.2060000000001</v>
      </c>
      <c r="D37" s="40">
        <f t="shared" ref="D37:N37" si="14">+D13/D59</f>
        <v>2713.2427184466019</v>
      </c>
      <c r="E37" s="40">
        <f t="shared" si="14"/>
        <v>2437.5465346534652</v>
      </c>
      <c r="F37" s="40">
        <f t="shared" si="14"/>
        <v>2852.5040816326532</v>
      </c>
      <c r="G37" s="40">
        <f t="shared" si="14"/>
        <v>2368.5536842105262</v>
      </c>
      <c r="H37" s="40">
        <f t="shared" si="14"/>
        <v>3361.0042553191488</v>
      </c>
      <c r="I37" s="42">
        <f t="shared" si="14"/>
        <v>2892.2623655913981</v>
      </c>
      <c r="J37" s="42">
        <f t="shared" si="14"/>
        <v>2013.2956521739131</v>
      </c>
      <c r="K37" s="42">
        <f t="shared" si="14"/>
        <v>4472.1133333333337</v>
      </c>
      <c r="L37" s="41">
        <f t="shared" si="7"/>
        <v>2835.9370786516852</v>
      </c>
      <c r="M37" s="41">
        <f t="shared" si="14"/>
        <v>3207.8340909090907</v>
      </c>
      <c r="N37" s="43">
        <f t="shared" si="14"/>
        <v>2737.7133333333331</v>
      </c>
      <c r="O37" s="88">
        <f t="shared" si="9"/>
        <v>34616.213128255156</v>
      </c>
    </row>
    <row r="38" spans="1:15">
      <c r="A38" s="114"/>
      <c r="B38" s="17" t="s">
        <v>23</v>
      </c>
      <c r="C38" s="46">
        <f>+C14/C60</f>
        <v>0</v>
      </c>
      <c r="D38" s="40">
        <f t="shared" ref="D38:N38" si="15">+D14/D60</f>
        <v>0</v>
      </c>
      <c r="E38" s="42">
        <f t="shared" si="15"/>
        <v>0</v>
      </c>
      <c r="F38" s="40">
        <f t="shared" si="15"/>
        <v>0</v>
      </c>
      <c r="G38" s="40">
        <f t="shared" si="15"/>
        <v>0</v>
      </c>
      <c r="H38" s="40">
        <f t="shared" si="15"/>
        <v>0</v>
      </c>
      <c r="I38" s="42">
        <f t="shared" si="15"/>
        <v>0</v>
      </c>
      <c r="J38" s="42">
        <f t="shared" si="15"/>
        <v>0</v>
      </c>
      <c r="K38" s="42">
        <f t="shared" si="15"/>
        <v>0</v>
      </c>
      <c r="L38" s="41">
        <f t="shared" si="7"/>
        <v>0</v>
      </c>
      <c r="M38" s="41">
        <f t="shared" si="15"/>
        <v>0</v>
      </c>
      <c r="N38" s="43">
        <f t="shared" si="15"/>
        <v>0</v>
      </c>
      <c r="O38" s="88">
        <f t="shared" si="9"/>
        <v>0</v>
      </c>
    </row>
    <row r="39" spans="1:15">
      <c r="A39" s="115"/>
      <c r="B39" s="17" t="s">
        <v>8</v>
      </c>
      <c r="C39" s="47">
        <f t="shared" ref="C39:N39" si="16">+C15/C61</f>
        <v>0</v>
      </c>
      <c r="D39" s="48">
        <f t="shared" si="16"/>
        <v>0</v>
      </c>
      <c r="E39" s="48">
        <f t="shared" si="16"/>
        <v>0</v>
      </c>
      <c r="F39" s="48">
        <f t="shared" si="16"/>
        <v>0</v>
      </c>
      <c r="G39" s="48">
        <f t="shared" si="16"/>
        <v>0</v>
      </c>
      <c r="H39" s="49">
        <f t="shared" si="16"/>
        <v>0</v>
      </c>
      <c r="I39" s="52">
        <f t="shared" si="16"/>
        <v>0</v>
      </c>
      <c r="J39" s="52">
        <f t="shared" si="16"/>
        <v>0</v>
      </c>
      <c r="K39" s="52">
        <f t="shared" si="16"/>
        <v>0</v>
      </c>
      <c r="L39" s="48">
        <f t="shared" si="7"/>
        <v>0</v>
      </c>
      <c r="M39" s="48">
        <f t="shared" si="16"/>
        <v>0</v>
      </c>
      <c r="N39" s="50">
        <f t="shared" si="16"/>
        <v>0</v>
      </c>
      <c r="O39" s="88">
        <f t="shared" si="9"/>
        <v>0</v>
      </c>
    </row>
    <row r="40" spans="1:15">
      <c r="A40" s="9" t="s">
        <v>22</v>
      </c>
      <c r="B40" s="4"/>
      <c r="C40" s="51">
        <f t="shared" ref="C40:N40" si="17">+C16/C62</f>
        <v>16294.386</v>
      </c>
      <c r="D40" s="52">
        <f t="shared" si="17"/>
        <v>15841.611650485436</v>
      </c>
      <c r="E40" s="52">
        <f t="shared" si="17"/>
        <v>15930.889108910891</v>
      </c>
      <c r="F40" s="52">
        <f t="shared" si="17"/>
        <v>15889.085714285715</v>
      </c>
      <c r="G40" s="52">
        <f>+G16/G62</f>
        <v>20569.585263157896</v>
      </c>
      <c r="H40" s="52">
        <f t="shared" si="17"/>
        <v>17816.951063829787</v>
      </c>
      <c r="I40" s="52">
        <f>+I16/I62</f>
        <v>20841.122580645162</v>
      </c>
      <c r="J40" s="52">
        <f t="shared" si="17"/>
        <v>14532.002173913044</v>
      </c>
      <c r="K40" s="48">
        <f t="shared" si="17"/>
        <v>24643.386666666665</v>
      </c>
      <c r="L40" s="48">
        <f t="shared" si="7"/>
        <v>24356.314606741573</v>
      </c>
      <c r="M40" s="48">
        <f>+M16/M62</f>
        <v>19504.618181818183</v>
      </c>
      <c r="N40" s="50">
        <f t="shared" si="17"/>
        <v>18908.593333333334</v>
      </c>
      <c r="O40" s="90">
        <f t="shared" si="9"/>
        <v>225128.54634378766</v>
      </c>
    </row>
    <row r="41" spans="1:15">
      <c r="A41" s="9" t="s">
        <v>2</v>
      </c>
      <c r="B41" s="4"/>
      <c r="C41" s="33">
        <f>+C17/C63</f>
        <v>48095.71</v>
      </c>
      <c r="D41" s="33">
        <f t="shared" ref="D41:M41" si="18">+D17/D63</f>
        <v>30853.252427184467</v>
      </c>
      <c r="E41" s="33">
        <f t="shared" si="18"/>
        <v>16621.005940594059</v>
      </c>
      <c r="F41" s="33">
        <f t="shared" si="18"/>
        <v>52655.916326530612</v>
      </c>
      <c r="G41" s="33">
        <f t="shared" si="18"/>
        <v>33749.149473684207</v>
      </c>
      <c r="H41" s="33">
        <f t="shared" si="18"/>
        <v>16291.231914893617</v>
      </c>
      <c r="I41" s="34">
        <f t="shared" si="18"/>
        <v>-447.07311827956988</v>
      </c>
      <c r="J41" s="33">
        <f t="shared" si="18"/>
        <v>-13660.869565217392</v>
      </c>
      <c r="K41" s="33">
        <f t="shared" si="18"/>
        <v>77324.708888888883</v>
      </c>
      <c r="L41" s="33">
        <f t="shared" si="7"/>
        <v>55651.593258426969</v>
      </c>
      <c r="M41" s="33">
        <f t="shared" si="18"/>
        <v>41627.98863636364</v>
      </c>
      <c r="N41" s="35">
        <f>+N17/N63</f>
        <v>21794.328888888889</v>
      </c>
      <c r="O41" s="4"/>
    </row>
    <row r="42" spans="1:15">
      <c r="A42" s="2"/>
      <c r="B42" s="2"/>
      <c r="C42" s="2"/>
      <c r="D42" s="2"/>
      <c r="E42" s="3"/>
      <c r="F42" s="7"/>
      <c r="G42" s="7"/>
      <c r="H42" s="3"/>
      <c r="I42" s="3"/>
      <c r="J42" s="3"/>
      <c r="K42" s="3"/>
      <c r="L42" s="3"/>
      <c r="M42" s="3"/>
      <c r="N42" s="3"/>
    </row>
    <row r="43" spans="1:15">
      <c r="A43" s="14"/>
    </row>
    <row r="48" spans="1:15" ht="18">
      <c r="B48" s="62" t="s">
        <v>36</v>
      </c>
    </row>
    <row r="50" spans="1:14">
      <c r="A50" s="2"/>
      <c r="B50" s="2"/>
      <c r="C50" s="82">
        <v>39814</v>
      </c>
      <c r="D50" s="82">
        <v>39845</v>
      </c>
      <c r="E50" s="82">
        <v>39873</v>
      </c>
      <c r="F50" s="82">
        <v>39904</v>
      </c>
      <c r="G50" s="82">
        <v>39934</v>
      </c>
      <c r="H50" s="82">
        <v>39965</v>
      </c>
      <c r="I50" s="82">
        <v>39995</v>
      </c>
      <c r="J50" s="82">
        <v>40026</v>
      </c>
      <c r="K50" s="82">
        <v>40057</v>
      </c>
      <c r="L50" s="82">
        <v>40087</v>
      </c>
      <c r="M50" s="82">
        <v>40118</v>
      </c>
      <c r="N50" s="113">
        <v>40148</v>
      </c>
    </row>
    <row r="51" spans="1:14">
      <c r="A51" s="2"/>
      <c r="B51" s="2"/>
      <c r="C51" s="65">
        <v>500</v>
      </c>
      <c r="D51" s="65">
        <v>515</v>
      </c>
      <c r="E51" s="65">
        <v>505</v>
      </c>
      <c r="F51" s="65">
        <v>490</v>
      </c>
      <c r="G51" s="65">
        <v>475</v>
      </c>
      <c r="H51" s="65">
        <v>470</v>
      </c>
      <c r="I51" s="65">
        <v>465</v>
      </c>
      <c r="J51" s="65">
        <v>460</v>
      </c>
      <c r="K51" s="65">
        <v>450</v>
      </c>
      <c r="L51" s="65">
        <v>445</v>
      </c>
      <c r="M51" s="65">
        <v>440</v>
      </c>
      <c r="N51" s="65">
        <v>450</v>
      </c>
    </row>
    <row r="52" spans="1:14">
      <c r="A52" s="2"/>
      <c r="B52" s="2"/>
      <c r="C52" s="65">
        <v>500</v>
      </c>
      <c r="D52" s="65">
        <v>515</v>
      </c>
      <c r="E52" s="65">
        <v>505</v>
      </c>
      <c r="F52" s="65">
        <v>490</v>
      </c>
      <c r="G52" s="65">
        <v>475</v>
      </c>
      <c r="H52" s="65">
        <v>470</v>
      </c>
      <c r="I52" s="65">
        <v>465</v>
      </c>
      <c r="J52" s="65">
        <v>460</v>
      </c>
      <c r="K52" s="65">
        <v>450</v>
      </c>
      <c r="L52" s="65">
        <v>445</v>
      </c>
      <c r="M52" s="65">
        <v>440</v>
      </c>
      <c r="N52" s="65">
        <v>450</v>
      </c>
    </row>
    <row r="53" spans="1:14">
      <c r="A53" s="116"/>
      <c r="B53" s="66"/>
      <c r="C53" s="65">
        <v>500</v>
      </c>
      <c r="D53" s="65">
        <v>515</v>
      </c>
      <c r="E53" s="65">
        <v>505</v>
      </c>
      <c r="F53" s="65">
        <v>490</v>
      </c>
      <c r="G53" s="65">
        <v>475</v>
      </c>
      <c r="H53" s="65">
        <v>470</v>
      </c>
      <c r="I53" s="65">
        <v>465</v>
      </c>
      <c r="J53" s="65">
        <v>460</v>
      </c>
      <c r="K53" s="65">
        <v>450</v>
      </c>
      <c r="L53" s="65">
        <v>445</v>
      </c>
      <c r="M53" s="65">
        <v>440</v>
      </c>
      <c r="N53" s="65">
        <v>450</v>
      </c>
    </row>
    <row r="54" spans="1:14">
      <c r="A54" s="116"/>
      <c r="B54" s="66"/>
      <c r="C54" s="65">
        <v>500</v>
      </c>
      <c r="D54" s="65">
        <v>515</v>
      </c>
      <c r="E54" s="65">
        <v>505</v>
      </c>
      <c r="F54" s="65">
        <v>490</v>
      </c>
      <c r="G54" s="65">
        <v>475</v>
      </c>
      <c r="H54" s="65">
        <v>470</v>
      </c>
      <c r="I54" s="65">
        <v>465</v>
      </c>
      <c r="J54" s="65">
        <v>460</v>
      </c>
      <c r="K54" s="65">
        <v>450</v>
      </c>
      <c r="L54" s="65">
        <v>445</v>
      </c>
      <c r="M54" s="65">
        <v>440</v>
      </c>
      <c r="N54" s="65">
        <v>450</v>
      </c>
    </row>
    <row r="55" spans="1:14">
      <c r="A55" s="116"/>
      <c r="B55" s="66"/>
      <c r="C55" s="65">
        <v>500</v>
      </c>
      <c r="D55" s="65">
        <v>515</v>
      </c>
      <c r="E55" s="65">
        <v>505</v>
      </c>
      <c r="F55" s="65">
        <v>490</v>
      </c>
      <c r="G55" s="65">
        <v>475</v>
      </c>
      <c r="H55" s="65">
        <v>470</v>
      </c>
      <c r="I55" s="65">
        <v>465</v>
      </c>
      <c r="J55" s="65">
        <v>460</v>
      </c>
      <c r="K55" s="65">
        <v>450</v>
      </c>
      <c r="L55" s="65">
        <v>445</v>
      </c>
      <c r="M55" s="65">
        <v>440</v>
      </c>
      <c r="N55" s="65">
        <v>450</v>
      </c>
    </row>
    <row r="56" spans="1:14">
      <c r="A56" s="116"/>
      <c r="B56" s="66"/>
      <c r="C56" s="65">
        <v>500</v>
      </c>
      <c r="D56" s="65">
        <v>515</v>
      </c>
      <c r="E56" s="65">
        <v>505</v>
      </c>
      <c r="F56" s="65">
        <v>490</v>
      </c>
      <c r="G56" s="65">
        <v>475</v>
      </c>
      <c r="H56" s="65">
        <v>470</v>
      </c>
      <c r="I56" s="65">
        <v>465</v>
      </c>
      <c r="J56" s="65">
        <v>460</v>
      </c>
      <c r="K56" s="65">
        <v>450</v>
      </c>
      <c r="L56" s="65">
        <v>445</v>
      </c>
      <c r="M56" s="65">
        <v>440</v>
      </c>
      <c r="N56" s="65">
        <v>450</v>
      </c>
    </row>
    <row r="57" spans="1:14">
      <c r="A57" s="116"/>
      <c r="B57" s="2"/>
      <c r="C57" s="65">
        <v>500</v>
      </c>
      <c r="D57" s="65">
        <v>515</v>
      </c>
      <c r="E57" s="65">
        <v>505</v>
      </c>
      <c r="F57" s="65">
        <v>490</v>
      </c>
      <c r="G57" s="65">
        <v>475</v>
      </c>
      <c r="H57" s="65">
        <v>470</v>
      </c>
      <c r="I57" s="65">
        <v>465</v>
      </c>
      <c r="J57" s="65">
        <v>460</v>
      </c>
      <c r="K57" s="65">
        <v>450</v>
      </c>
      <c r="L57" s="65">
        <v>445</v>
      </c>
      <c r="M57" s="65">
        <v>440</v>
      </c>
      <c r="N57" s="65">
        <v>450</v>
      </c>
    </row>
    <row r="58" spans="1:14">
      <c r="A58" s="116"/>
      <c r="B58" s="2"/>
      <c r="C58" s="65">
        <v>500</v>
      </c>
      <c r="D58" s="65">
        <v>515</v>
      </c>
      <c r="E58" s="65">
        <v>505</v>
      </c>
      <c r="F58" s="65">
        <v>490</v>
      </c>
      <c r="G58" s="65">
        <v>475</v>
      </c>
      <c r="H58" s="65">
        <v>470</v>
      </c>
      <c r="I58" s="65">
        <v>465</v>
      </c>
      <c r="J58" s="65">
        <v>460</v>
      </c>
      <c r="K58" s="65">
        <v>450</v>
      </c>
      <c r="L58" s="65">
        <v>445</v>
      </c>
      <c r="M58" s="65">
        <v>440</v>
      </c>
      <c r="N58" s="65">
        <v>450</v>
      </c>
    </row>
    <row r="59" spans="1:14">
      <c r="A59" s="116"/>
      <c r="B59" s="2"/>
      <c r="C59" s="65">
        <v>500</v>
      </c>
      <c r="D59" s="65">
        <v>515</v>
      </c>
      <c r="E59" s="65">
        <v>505</v>
      </c>
      <c r="F59" s="65">
        <v>490</v>
      </c>
      <c r="G59" s="65">
        <v>475</v>
      </c>
      <c r="H59" s="65">
        <v>470</v>
      </c>
      <c r="I59" s="65">
        <v>465</v>
      </c>
      <c r="J59" s="65">
        <v>460</v>
      </c>
      <c r="K59" s="65">
        <v>450</v>
      </c>
      <c r="L59" s="65">
        <v>445</v>
      </c>
      <c r="M59" s="65">
        <v>440</v>
      </c>
      <c r="N59" s="65">
        <v>450</v>
      </c>
    </row>
    <row r="60" spans="1:14">
      <c r="A60" s="116"/>
      <c r="B60" s="2"/>
      <c r="C60" s="65">
        <v>500</v>
      </c>
      <c r="D60" s="65">
        <v>515</v>
      </c>
      <c r="E60" s="65">
        <v>505</v>
      </c>
      <c r="F60" s="65">
        <v>490</v>
      </c>
      <c r="G60" s="65">
        <v>475</v>
      </c>
      <c r="H60" s="65">
        <v>470</v>
      </c>
      <c r="I60" s="65">
        <v>465</v>
      </c>
      <c r="J60" s="65">
        <v>460</v>
      </c>
      <c r="K60" s="65">
        <v>450</v>
      </c>
      <c r="L60" s="65">
        <v>445</v>
      </c>
      <c r="M60" s="65">
        <v>440</v>
      </c>
      <c r="N60" s="65">
        <v>450</v>
      </c>
    </row>
    <row r="61" spans="1:14">
      <c r="A61" s="116"/>
      <c r="B61" s="2"/>
      <c r="C61" s="65">
        <v>500</v>
      </c>
      <c r="D61" s="65">
        <v>515</v>
      </c>
      <c r="E61" s="65">
        <v>505</v>
      </c>
      <c r="F61" s="65">
        <v>490</v>
      </c>
      <c r="G61" s="65">
        <v>475</v>
      </c>
      <c r="H61" s="65">
        <v>470</v>
      </c>
      <c r="I61" s="65">
        <v>465</v>
      </c>
      <c r="J61" s="65">
        <v>460</v>
      </c>
      <c r="K61" s="65">
        <v>450</v>
      </c>
      <c r="L61" s="65">
        <v>445</v>
      </c>
      <c r="M61" s="65">
        <v>440</v>
      </c>
      <c r="N61" s="65">
        <v>450</v>
      </c>
    </row>
    <row r="62" spans="1:14">
      <c r="A62" s="2"/>
      <c r="B62" s="2"/>
      <c r="C62" s="65">
        <v>500</v>
      </c>
      <c r="D62" s="65">
        <v>515</v>
      </c>
      <c r="E62" s="65">
        <v>505</v>
      </c>
      <c r="F62" s="65">
        <v>490</v>
      </c>
      <c r="G62" s="65">
        <v>475</v>
      </c>
      <c r="H62" s="65">
        <v>470</v>
      </c>
      <c r="I62" s="65">
        <v>465</v>
      </c>
      <c r="J62" s="65">
        <v>460</v>
      </c>
      <c r="K62" s="65">
        <v>450</v>
      </c>
      <c r="L62" s="65">
        <v>445</v>
      </c>
      <c r="M62" s="65">
        <v>440</v>
      </c>
      <c r="N62" s="65">
        <v>450</v>
      </c>
    </row>
    <row r="63" spans="1:14">
      <c r="A63" s="2"/>
      <c r="B63" s="2"/>
      <c r="C63" s="65">
        <v>500</v>
      </c>
      <c r="D63" s="65">
        <v>515</v>
      </c>
      <c r="E63" s="65">
        <v>505</v>
      </c>
      <c r="F63" s="65">
        <v>490</v>
      </c>
      <c r="G63" s="65">
        <v>475</v>
      </c>
      <c r="H63" s="65">
        <v>470</v>
      </c>
      <c r="I63" s="65">
        <v>465</v>
      </c>
      <c r="J63" s="65">
        <v>460</v>
      </c>
      <c r="K63" s="65">
        <v>450</v>
      </c>
      <c r="L63" s="65">
        <v>445</v>
      </c>
      <c r="M63" s="65">
        <v>440</v>
      </c>
      <c r="N63" s="65">
        <v>450</v>
      </c>
    </row>
    <row r="64" spans="1:14">
      <c r="A64" s="2"/>
      <c r="B64" s="2"/>
      <c r="C64" s="2"/>
      <c r="D64" s="2"/>
      <c r="E64" s="3"/>
      <c r="F64" s="7"/>
      <c r="G64" s="7"/>
      <c r="H64" s="3"/>
      <c r="I64" s="65"/>
      <c r="J64" s="7"/>
      <c r="K64" s="7"/>
      <c r="L64" s="7"/>
      <c r="M64" s="7"/>
      <c r="N64" s="7"/>
    </row>
    <row r="65" spans="1:9">
      <c r="A65" s="14"/>
    </row>
    <row r="68" spans="1:9">
      <c r="I68" s="15"/>
    </row>
  </sheetData>
  <mergeCells count="3">
    <mergeCell ref="A7:A15"/>
    <mergeCell ref="A31:A39"/>
    <mergeCell ref="A53:A61"/>
  </mergeCells>
  <phoneticPr fontId="0" type="noConversion"/>
  <pageMargins left="0.78740157499999996" right="0.78740157499999996" top="0.984251969" bottom="0.984251969"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2:IV214"/>
  <sheetViews>
    <sheetView tabSelected="1" workbookViewId="0">
      <selection activeCell="G54" sqref="G54"/>
    </sheetView>
  </sheetViews>
  <sheetFormatPr defaultColWidth="0" defaultRowHeight="12.75"/>
  <cols>
    <col min="1" max="1" width="9.140625" customWidth="1"/>
    <col min="2" max="2" width="24.140625" bestFit="1" customWidth="1"/>
    <col min="3" max="3" width="12.7109375" bestFit="1" customWidth="1"/>
    <col min="4" max="4" width="11.7109375" bestFit="1" customWidth="1"/>
    <col min="5" max="6" width="10.140625" bestFit="1" customWidth="1"/>
    <col min="7" max="7" width="10.28515625" bestFit="1" customWidth="1"/>
    <col min="8" max="8" width="11.7109375" bestFit="1" customWidth="1"/>
    <col min="9" max="9" width="10.7109375" bestFit="1" customWidth="1"/>
    <col min="10" max="11" width="12.28515625" bestFit="1" customWidth="1"/>
    <col min="12" max="12" width="10.85546875" customWidth="1"/>
    <col min="13" max="13" width="11" customWidth="1"/>
    <col min="14" max="14" width="10.7109375" bestFit="1" customWidth="1"/>
    <col min="15" max="15" width="11.140625" style="15" customWidth="1"/>
  </cols>
  <sheetData>
    <row r="2" spans="1:15" ht="18">
      <c r="B2" s="62" t="s">
        <v>35</v>
      </c>
    </row>
    <row r="4" spans="1:15" s="94" customFormat="1">
      <c r="A4" s="57"/>
      <c r="B4" s="57"/>
      <c r="C4" s="80">
        <v>39814</v>
      </c>
      <c r="D4" s="80">
        <v>39845</v>
      </c>
      <c r="E4" s="80">
        <v>39873</v>
      </c>
      <c r="F4" s="80">
        <v>39904</v>
      </c>
      <c r="G4" s="80">
        <v>39934</v>
      </c>
      <c r="H4" s="80">
        <v>39965</v>
      </c>
      <c r="I4" s="80">
        <v>39995</v>
      </c>
      <c r="J4" s="80">
        <v>40026</v>
      </c>
      <c r="K4" s="80">
        <v>40057</v>
      </c>
      <c r="L4" s="80">
        <v>40087</v>
      </c>
      <c r="M4" s="80">
        <v>40118</v>
      </c>
      <c r="N4" s="112">
        <v>40148</v>
      </c>
      <c r="O4" s="56" t="s">
        <v>33</v>
      </c>
    </row>
    <row r="5" spans="1:15" s="15" customFormat="1" ht="12.75" customHeight="1">
      <c r="A5" s="117" t="s">
        <v>1</v>
      </c>
      <c r="B5" s="8" t="s">
        <v>3</v>
      </c>
      <c r="C5" s="25">
        <v>-935545</v>
      </c>
      <c r="D5" s="25"/>
      <c r="E5" s="26"/>
      <c r="F5" s="26"/>
      <c r="G5" s="26"/>
      <c r="H5" s="26"/>
      <c r="I5" s="26"/>
      <c r="J5" s="25"/>
      <c r="K5" s="25"/>
      <c r="L5" s="25"/>
      <c r="M5" s="25"/>
      <c r="N5" s="97"/>
      <c r="O5" s="67"/>
    </row>
    <row r="6" spans="1:15" s="15" customFormat="1">
      <c r="A6" s="117"/>
      <c r="B6" s="8" t="s">
        <v>7</v>
      </c>
      <c r="C6" s="99">
        <v>10146918</v>
      </c>
      <c r="D6" s="25">
        <f>+C51</f>
        <v>7567868</v>
      </c>
      <c r="E6" s="26">
        <f t="shared" ref="E6:N6" si="0">+D51</f>
        <v>3592913</v>
      </c>
      <c r="F6" s="26">
        <f t="shared" si="0"/>
        <v>487013</v>
      </c>
      <c r="G6" s="26">
        <f t="shared" si="0"/>
        <v>-2078537</v>
      </c>
      <c r="H6" s="26">
        <f t="shared" si="0"/>
        <v>0</v>
      </c>
      <c r="I6" s="26">
        <f>+H51</f>
        <v>-2920625</v>
      </c>
      <c r="J6" s="25">
        <f>+I51</f>
        <v>-5896585</v>
      </c>
      <c r="K6" s="25">
        <f t="shared" si="0"/>
        <v>-8122410</v>
      </c>
      <c r="L6" s="25">
        <f t="shared" si="0"/>
        <v>16406277</v>
      </c>
      <c r="M6" s="25">
        <f t="shared" si="0"/>
        <v>14110077</v>
      </c>
      <c r="N6" s="83">
        <f t="shared" si="0"/>
        <v>11430709</v>
      </c>
      <c r="O6" s="67"/>
    </row>
    <row r="7" spans="1:15" s="15" customFormat="1">
      <c r="A7" s="117"/>
      <c r="B7" s="98" t="s">
        <v>31</v>
      </c>
      <c r="C7" s="25">
        <v>12776649</v>
      </c>
      <c r="D7" s="25">
        <f t="shared" ref="D7:N7" si="1">+C52</f>
        <v>10059406</v>
      </c>
      <c r="E7" s="26">
        <f t="shared" si="1"/>
        <v>7867931</v>
      </c>
      <c r="F7" s="26">
        <f t="shared" si="1"/>
        <v>6013041</v>
      </c>
      <c r="G7" s="26">
        <f t="shared" si="1"/>
        <v>5202110</v>
      </c>
      <c r="H7" s="26">
        <f t="shared" si="1"/>
        <v>3925369</v>
      </c>
      <c r="I7" s="26">
        <f t="shared" si="1"/>
        <v>1889917</v>
      </c>
      <c r="J7" s="25">
        <f>+I52</f>
        <v>832347</v>
      </c>
      <c r="K7" s="25">
        <f t="shared" si="1"/>
        <v>17</v>
      </c>
      <c r="L7" s="25">
        <f t="shared" si="1"/>
        <v>17</v>
      </c>
      <c r="M7" s="25">
        <f t="shared" si="1"/>
        <v>17</v>
      </c>
      <c r="N7" s="83">
        <f t="shared" si="1"/>
        <v>17</v>
      </c>
      <c r="O7" s="67"/>
    </row>
    <row r="8" spans="1:15" s="15" customFormat="1">
      <c r="A8" s="117"/>
      <c r="B8" s="98" t="s">
        <v>34</v>
      </c>
      <c r="C8" s="25"/>
      <c r="D8" s="25">
        <f t="shared" ref="D8:N8" si="2">+C53</f>
        <v>217794</v>
      </c>
      <c r="E8" s="26">
        <f t="shared" si="2"/>
        <v>794</v>
      </c>
      <c r="F8" s="26">
        <f t="shared" si="2"/>
        <v>146</v>
      </c>
      <c r="G8" s="26">
        <f t="shared" si="2"/>
        <v>146</v>
      </c>
      <c r="H8" s="26">
        <f t="shared" si="2"/>
        <v>146</v>
      </c>
      <c r="I8" s="26">
        <f t="shared" si="2"/>
        <v>146</v>
      </c>
      <c r="J8" s="25">
        <f>+I53</f>
        <v>146</v>
      </c>
      <c r="K8" s="25">
        <f t="shared" si="2"/>
        <v>223556</v>
      </c>
      <c r="L8" s="25">
        <f t="shared" si="2"/>
        <v>256</v>
      </c>
      <c r="M8" s="25">
        <f t="shared" si="2"/>
        <v>256</v>
      </c>
      <c r="N8" s="83">
        <f t="shared" si="2"/>
        <v>256</v>
      </c>
      <c r="O8" s="67"/>
    </row>
    <row r="9" spans="1:15" s="15" customFormat="1">
      <c r="A9" s="117"/>
      <c r="B9" s="98" t="s">
        <v>27</v>
      </c>
      <c r="C9" s="25">
        <v>9286300</v>
      </c>
      <c r="D9" s="25">
        <f>+C54</f>
        <v>7511300</v>
      </c>
      <c r="E9" s="26">
        <f>+D54</f>
        <v>5736300</v>
      </c>
      <c r="F9" s="26">
        <f t="shared" ref="F9:N9" si="3">+E54</f>
        <v>3961300</v>
      </c>
      <c r="G9" s="26">
        <f t="shared" si="3"/>
        <v>2125640</v>
      </c>
      <c r="H9" s="26">
        <f t="shared" si="3"/>
        <v>12544</v>
      </c>
      <c r="I9" s="26">
        <f>+H54</f>
        <v>-1023211</v>
      </c>
      <c r="J9" s="25">
        <f t="shared" si="3"/>
        <v>-2835266</v>
      </c>
      <c r="K9" s="25">
        <f t="shared" si="3"/>
        <v>-5188517</v>
      </c>
      <c r="L9" s="25">
        <f t="shared" si="3"/>
        <v>14168542</v>
      </c>
      <c r="M9" s="25">
        <f t="shared" si="3"/>
        <v>11161177</v>
      </c>
      <c r="N9" s="83">
        <f t="shared" si="3"/>
        <v>8286782</v>
      </c>
      <c r="O9" s="67"/>
    </row>
    <row r="10" spans="1:15" s="15" customFormat="1">
      <c r="A10" s="117"/>
      <c r="B10" s="98" t="s">
        <v>41</v>
      </c>
      <c r="C10" s="99"/>
      <c r="D10" s="25">
        <f>+C55</f>
        <v>0</v>
      </c>
      <c r="E10" s="26">
        <f>+D55</f>
        <v>0</v>
      </c>
      <c r="F10" s="26">
        <f t="shared" ref="F10:N10" si="4">+E55</f>
        <v>0</v>
      </c>
      <c r="G10" s="26">
        <f t="shared" si="4"/>
        <v>0</v>
      </c>
      <c r="H10" s="26">
        <f>+G55</f>
        <v>0</v>
      </c>
      <c r="I10" s="26">
        <f>+H55</f>
        <v>0</v>
      </c>
      <c r="J10" s="25">
        <f>+I55</f>
        <v>0</v>
      </c>
      <c r="K10" s="25">
        <f t="shared" si="4"/>
        <v>0</v>
      </c>
      <c r="L10" s="25">
        <f t="shared" si="4"/>
        <v>858626</v>
      </c>
      <c r="M10" s="25">
        <f t="shared" si="4"/>
        <v>20</v>
      </c>
      <c r="N10" s="83">
        <f t="shared" si="4"/>
        <v>20</v>
      </c>
      <c r="O10" s="67"/>
    </row>
    <row r="11" spans="1:15" s="15" customFormat="1">
      <c r="A11" s="117"/>
      <c r="B11" s="98" t="s">
        <v>28</v>
      </c>
      <c r="C11" s="99"/>
      <c r="D11" s="25">
        <f t="shared" ref="D11:N11" si="5">+C56</f>
        <v>0</v>
      </c>
      <c r="E11" s="26">
        <f t="shared" si="5"/>
        <v>0</v>
      </c>
      <c r="F11" s="26">
        <f t="shared" si="5"/>
        <v>0</v>
      </c>
      <c r="G11" s="26">
        <f t="shared" si="5"/>
        <v>0</v>
      </c>
      <c r="H11" s="26">
        <f t="shared" si="5"/>
        <v>0</v>
      </c>
      <c r="I11" s="26">
        <f t="shared" si="5"/>
        <v>0</v>
      </c>
      <c r="J11" s="25">
        <f t="shared" si="5"/>
        <v>0</v>
      </c>
      <c r="K11" s="25">
        <f t="shared" si="5"/>
        <v>0</v>
      </c>
      <c r="L11" s="25">
        <f t="shared" si="5"/>
        <v>0</v>
      </c>
      <c r="M11" s="25">
        <f t="shared" si="5"/>
        <v>0</v>
      </c>
      <c r="N11" s="83">
        <f t="shared" si="5"/>
        <v>0</v>
      </c>
      <c r="O11" s="67"/>
    </row>
    <row r="12" spans="1:15" s="15" customFormat="1">
      <c r="A12" s="117"/>
      <c r="B12" s="98" t="s">
        <v>42</v>
      </c>
      <c r="C12" s="99"/>
      <c r="D12" s="25">
        <f t="shared" ref="D12:N12" si="6">+C57</f>
        <v>0</v>
      </c>
      <c r="E12" s="26">
        <f t="shared" si="6"/>
        <v>0</v>
      </c>
      <c r="F12" s="26">
        <f t="shared" si="6"/>
        <v>0</v>
      </c>
      <c r="G12" s="26">
        <f>+F57</f>
        <v>22162926</v>
      </c>
      <c r="H12" s="26">
        <f t="shared" si="6"/>
        <v>21085686</v>
      </c>
      <c r="I12" s="26">
        <f t="shared" si="6"/>
        <v>18703551</v>
      </c>
      <c r="J12" s="25">
        <f t="shared" si="6"/>
        <v>16069356</v>
      </c>
      <c r="K12" s="25">
        <f t="shared" si="6"/>
        <v>15251341</v>
      </c>
      <c r="L12" s="25">
        <f t="shared" si="6"/>
        <v>11810388</v>
      </c>
      <c r="M12" s="25">
        <f t="shared" si="6"/>
        <v>8546007</v>
      </c>
      <c r="N12" s="83">
        <f t="shared" si="6"/>
        <v>6222253</v>
      </c>
      <c r="O12" s="67"/>
    </row>
    <row r="13" spans="1:15" s="15" customFormat="1">
      <c r="A13" s="117"/>
      <c r="B13" s="98" t="s">
        <v>12</v>
      </c>
      <c r="C13" s="99"/>
      <c r="D13" s="25">
        <f t="shared" ref="D13:N13" si="7">+C58</f>
        <v>0</v>
      </c>
      <c r="E13" s="26">
        <f t="shared" si="7"/>
        <v>0</v>
      </c>
      <c r="F13" s="26">
        <f t="shared" si="7"/>
        <v>0</v>
      </c>
      <c r="G13" s="26">
        <f t="shared" si="7"/>
        <v>0</v>
      </c>
      <c r="H13" s="26">
        <f t="shared" si="7"/>
        <v>0</v>
      </c>
      <c r="I13" s="26">
        <f t="shared" si="7"/>
        <v>0</v>
      </c>
      <c r="J13" s="25">
        <f t="shared" si="7"/>
        <v>0</v>
      </c>
      <c r="K13" s="25">
        <f t="shared" si="7"/>
        <v>0</v>
      </c>
      <c r="L13" s="25">
        <f t="shared" si="7"/>
        <v>0</v>
      </c>
      <c r="M13" s="25">
        <f t="shared" si="7"/>
        <v>0</v>
      </c>
      <c r="N13" s="83">
        <f t="shared" si="7"/>
        <v>1428873</v>
      </c>
      <c r="O13" s="67"/>
    </row>
    <row r="14" spans="1:15" s="15" customFormat="1">
      <c r="A14" s="117"/>
      <c r="B14" s="8" t="s">
        <v>21</v>
      </c>
      <c r="C14" s="99"/>
      <c r="D14" s="25">
        <f>+C59</f>
        <v>0</v>
      </c>
      <c r="E14" s="26">
        <f t="shared" ref="E14:N14" si="8">+D59</f>
        <v>0</v>
      </c>
      <c r="F14" s="26">
        <f t="shared" si="8"/>
        <v>0</v>
      </c>
      <c r="G14" s="26">
        <f t="shared" si="8"/>
        <v>0</v>
      </c>
      <c r="H14" s="26">
        <f t="shared" si="8"/>
        <v>0</v>
      </c>
      <c r="I14" s="26">
        <f t="shared" si="8"/>
        <v>0</v>
      </c>
      <c r="J14" s="25">
        <f t="shared" si="8"/>
        <v>0</v>
      </c>
      <c r="K14" s="25">
        <f t="shared" si="8"/>
        <v>0</v>
      </c>
      <c r="L14" s="25">
        <f t="shared" si="8"/>
        <v>0</v>
      </c>
      <c r="M14" s="25">
        <f t="shared" si="8"/>
        <v>0</v>
      </c>
      <c r="N14" s="83">
        <f t="shared" si="8"/>
        <v>0</v>
      </c>
      <c r="O14" s="67"/>
    </row>
    <row r="15" spans="1:15" s="15" customFormat="1">
      <c r="A15" s="117"/>
      <c r="B15" s="8" t="s">
        <v>29</v>
      </c>
      <c r="C15" s="99"/>
      <c r="D15" s="25">
        <f t="shared" ref="D15:N15" si="9">+C60</f>
        <v>0</v>
      </c>
      <c r="E15" s="26">
        <f t="shared" si="9"/>
        <v>0</v>
      </c>
      <c r="F15" s="26">
        <f t="shared" si="9"/>
        <v>0</v>
      </c>
      <c r="G15" s="26">
        <f t="shared" si="9"/>
        <v>0</v>
      </c>
      <c r="H15" s="26">
        <f t="shared" si="9"/>
        <v>0</v>
      </c>
      <c r="I15" s="26">
        <f t="shared" si="9"/>
        <v>0</v>
      </c>
      <c r="J15" s="25">
        <f t="shared" si="9"/>
        <v>0</v>
      </c>
      <c r="K15" s="25">
        <f t="shared" si="9"/>
        <v>0</v>
      </c>
      <c r="L15" s="25">
        <f t="shared" si="9"/>
        <v>0</v>
      </c>
      <c r="M15" s="25">
        <f t="shared" si="9"/>
        <v>0</v>
      </c>
      <c r="N15" s="83">
        <f t="shared" si="9"/>
        <v>0</v>
      </c>
      <c r="O15" s="67"/>
    </row>
    <row r="16" spans="1:15" s="15" customFormat="1">
      <c r="A16" s="60"/>
      <c r="B16" s="8" t="s">
        <v>30</v>
      </c>
      <c r="C16" s="99">
        <v>-3286857</v>
      </c>
      <c r="D16" s="25">
        <f t="shared" ref="D16:L16" si="10">+C61</f>
        <v>302932</v>
      </c>
      <c r="E16" s="26">
        <f t="shared" si="10"/>
        <v>302932</v>
      </c>
      <c r="F16" s="26">
        <f t="shared" si="10"/>
        <v>-36</v>
      </c>
      <c r="G16" s="26">
        <f t="shared" si="10"/>
        <v>-36</v>
      </c>
      <c r="H16" s="26">
        <f t="shared" si="10"/>
        <v>-36</v>
      </c>
      <c r="I16" s="26">
        <f t="shared" si="10"/>
        <v>-36</v>
      </c>
      <c r="J16" s="25">
        <f t="shared" si="10"/>
        <v>-36</v>
      </c>
      <c r="K16" s="25">
        <f t="shared" si="10"/>
        <v>-36</v>
      </c>
      <c r="L16" s="25">
        <f t="shared" si="10"/>
        <v>-36</v>
      </c>
      <c r="M16" s="25">
        <f>+L61</f>
        <v>-36</v>
      </c>
      <c r="N16" s="83">
        <f>+M61</f>
        <v>-36</v>
      </c>
      <c r="O16" s="67"/>
    </row>
    <row r="17" spans="1:15" s="15" customFormat="1">
      <c r="A17" s="60"/>
      <c r="B17" s="81" t="s">
        <v>32</v>
      </c>
      <c r="C17" s="99"/>
      <c r="D17" s="25">
        <f t="shared" ref="D17:N17" si="11">+C62</f>
        <v>0</v>
      </c>
      <c r="E17" s="26">
        <f t="shared" si="11"/>
        <v>0</v>
      </c>
      <c r="F17" s="26">
        <f t="shared" si="11"/>
        <v>0</v>
      </c>
      <c r="G17" s="26">
        <f t="shared" si="11"/>
        <v>0</v>
      </c>
      <c r="H17" s="26">
        <f t="shared" si="11"/>
        <v>0</v>
      </c>
      <c r="I17" s="26">
        <f t="shared" si="11"/>
        <v>0</v>
      </c>
      <c r="J17" s="25">
        <f t="shared" si="11"/>
        <v>614854</v>
      </c>
      <c r="K17" s="25">
        <f t="shared" si="11"/>
        <v>544754</v>
      </c>
      <c r="L17" s="25">
        <f t="shared" si="11"/>
        <v>544754</v>
      </c>
      <c r="M17" s="25">
        <f t="shared" si="11"/>
        <v>31</v>
      </c>
      <c r="N17" s="83">
        <f t="shared" si="11"/>
        <v>31</v>
      </c>
      <c r="O17" s="67"/>
    </row>
    <row r="18" spans="1:15" s="15" customFormat="1">
      <c r="A18" s="60"/>
      <c r="B18" s="8" t="s">
        <v>26</v>
      </c>
      <c r="C18" s="99"/>
      <c r="D18" s="25">
        <f t="shared" ref="D18:N18" si="12">+C63</f>
        <v>0</v>
      </c>
      <c r="E18" s="26">
        <f t="shared" si="12"/>
        <v>0</v>
      </c>
      <c r="F18" s="26">
        <f t="shared" si="12"/>
        <v>0</v>
      </c>
      <c r="G18" s="26">
        <f t="shared" si="12"/>
        <v>0</v>
      </c>
      <c r="H18" s="26">
        <f t="shared" si="12"/>
        <v>0</v>
      </c>
      <c r="I18" s="26">
        <f t="shared" si="12"/>
        <v>0</v>
      </c>
      <c r="J18" s="25">
        <f t="shared" si="12"/>
        <v>0</v>
      </c>
      <c r="K18" s="25">
        <f t="shared" si="12"/>
        <v>0</v>
      </c>
      <c r="L18" s="25">
        <f>+K63</f>
        <v>0</v>
      </c>
      <c r="M18" s="25">
        <f t="shared" si="12"/>
        <v>0</v>
      </c>
      <c r="N18" s="83">
        <f t="shared" si="12"/>
        <v>0</v>
      </c>
      <c r="O18" s="67"/>
    </row>
    <row r="19" spans="1:15" s="56" customFormat="1">
      <c r="A19" s="54"/>
      <c r="B19" s="54" t="s">
        <v>19</v>
      </c>
      <c r="C19" s="58">
        <f>SUM(C5:C18)</f>
        <v>27987465</v>
      </c>
      <c r="D19" s="58">
        <f>SUM(D5:D18)</f>
        <v>25659300</v>
      </c>
      <c r="E19" s="58">
        <f t="shared" ref="E19:L19" si="13">SUM(E5:E18)</f>
        <v>17500870</v>
      </c>
      <c r="F19" s="58">
        <f t="shared" si="13"/>
        <v>10461464</v>
      </c>
      <c r="G19" s="58">
        <f t="shared" si="13"/>
        <v>27412249</v>
      </c>
      <c r="H19" s="58">
        <f>SUM(H5:H18)</f>
        <v>25023709</v>
      </c>
      <c r="I19" s="58">
        <f>SUM(I5:I18)</f>
        <v>16649742</v>
      </c>
      <c r="J19" s="58">
        <f>SUM(J5:J18)</f>
        <v>8784816</v>
      </c>
      <c r="K19" s="58">
        <f t="shared" si="13"/>
        <v>2708705</v>
      </c>
      <c r="L19" s="58">
        <f t="shared" si="13"/>
        <v>43788824</v>
      </c>
      <c r="M19" s="58">
        <f>SUM(M5:M18)</f>
        <v>33817549</v>
      </c>
      <c r="N19" s="58">
        <f>SUM(N5:N18)</f>
        <v>27368905</v>
      </c>
      <c r="O19" s="86"/>
    </row>
    <row r="20" spans="1:15" s="94" customFormat="1" ht="12.75" customHeight="1">
      <c r="A20" s="117" t="s">
        <v>14</v>
      </c>
      <c r="B20" s="8" t="s">
        <v>3</v>
      </c>
      <c r="C20" s="26"/>
      <c r="D20" s="28"/>
      <c r="E20" s="29">
        <v>521850</v>
      </c>
      <c r="F20" s="28">
        <v>868212</v>
      </c>
      <c r="G20" s="28"/>
      <c r="H20" s="28"/>
      <c r="I20" s="28">
        <v>919300</v>
      </c>
      <c r="J20" s="28"/>
      <c r="K20" s="25"/>
      <c r="L20" s="25">
        <v>867387</v>
      </c>
      <c r="M20" s="25"/>
      <c r="N20" s="83"/>
      <c r="O20" s="67">
        <f>SUM(C20:N20)</f>
        <v>3176749</v>
      </c>
    </row>
    <row r="21" spans="1:15" s="94" customFormat="1">
      <c r="A21" s="117"/>
      <c r="B21" s="98" t="s">
        <v>7</v>
      </c>
      <c r="C21" s="25"/>
      <c r="D21" s="23"/>
      <c r="E21" s="26"/>
      <c r="F21" s="28"/>
      <c r="G21" s="28"/>
      <c r="H21" s="28"/>
      <c r="I21" s="28"/>
      <c r="J21" s="29"/>
      <c r="K21" s="25">
        <v>27914332</v>
      </c>
      <c r="L21" s="111"/>
      <c r="M21" s="25"/>
      <c r="N21" s="83"/>
      <c r="O21" s="67">
        <f t="shared" ref="O21:O48" si="14">SUM(C21:N21)</f>
        <v>27914332</v>
      </c>
    </row>
    <row r="22" spans="1:15" s="94" customFormat="1">
      <c r="A22" s="117"/>
      <c r="B22" s="98" t="s">
        <v>31</v>
      </c>
      <c r="C22" s="23"/>
      <c r="D22" s="23"/>
      <c r="E22" s="26"/>
      <c r="F22" s="26"/>
      <c r="G22" s="28"/>
      <c r="H22" s="26"/>
      <c r="I22" s="26"/>
      <c r="J22" s="29"/>
      <c r="K22" s="25"/>
      <c r="L22" s="25"/>
      <c r="M22" s="25"/>
      <c r="N22" s="83"/>
      <c r="O22" s="67">
        <f t="shared" si="14"/>
        <v>0</v>
      </c>
    </row>
    <row r="23" spans="1:15" s="94" customFormat="1">
      <c r="A23" s="117"/>
      <c r="B23" s="98" t="s">
        <v>34</v>
      </c>
      <c r="C23" s="26">
        <v>617794</v>
      </c>
      <c r="D23" s="26"/>
      <c r="E23" s="26">
        <v>27432</v>
      </c>
      <c r="F23" s="26"/>
      <c r="G23" s="26"/>
      <c r="H23" s="26"/>
      <c r="I23" s="26"/>
      <c r="J23" s="25">
        <v>608610</v>
      </c>
      <c r="K23" s="25"/>
      <c r="L23" s="25"/>
      <c r="M23" s="25"/>
      <c r="N23" s="83"/>
      <c r="O23" s="67">
        <f t="shared" si="14"/>
        <v>1253836</v>
      </c>
    </row>
    <row r="24" spans="1:15" s="94" customFormat="1">
      <c r="A24" s="117"/>
      <c r="B24" s="98" t="s">
        <v>27</v>
      </c>
      <c r="C24" s="24"/>
      <c r="D24" s="23"/>
      <c r="E24" s="26"/>
      <c r="F24" s="26"/>
      <c r="G24" s="26"/>
      <c r="H24" s="26"/>
      <c r="I24" s="26"/>
      <c r="J24" s="25"/>
      <c r="K24" s="25">
        <v>22609454</v>
      </c>
      <c r="L24" s="25"/>
      <c r="M24" s="25"/>
      <c r="N24" s="83"/>
      <c r="O24" s="67">
        <f t="shared" si="14"/>
        <v>22609454</v>
      </c>
    </row>
    <row r="25" spans="1:15" s="94" customFormat="1">
      <c r="A25" s="117"/>
      <c r="B25" s="98" t="s">
        <v>41</v>
      </c>
      <c r="C25" s="23"/>
      <c r="D25" s="23"/>
      <c r="E25" s="25"/>
      <c r="F25" s="26"/>
      <c r="G25" s="26"/>
      <c r="H25" s="26"/>
      <c r="I25" s="26"/>
      <c r="J25" s="25"/>
      <c r="K25" s="25">
        <v>1645857</v>
      </c>
      <c r="L25" s="25"/>
      <c r="M25" s="25"/>
      <c r="N25" s="83"/>
      <c r="O25" s="67">
        <f t="shared" si="14"/>
        <v>1645857</v>
      </c>
    </row>
    <row r="26" spans="1:15" s="94" customFormat="1">
      <c r="A26" s="117"/>
      <c r="B26" s="98" t="s">
        <v>28</v>
      </c>
      <c r="C26" s="26"/>
      <c r="D26" s="26"/>
      <c r="E26" s="26"/>
      <c r="F26" s="26"/>
      <c r="G26" s="26"/>
      <c r="H26" s="26"/>
      <c r="I26" s="26"/>
      <c r="J26" s="25"/>
      <c r="K26" s="25"/>
      <c r="L26" s="25"/>
      <c r="M26" s="25"/>
      <c r="N26" s="83"/>
      <c r="O26" s="67">
        <f t="shared" si="14"/>
        <v>0</v>
      </c>
    </row>
    <row r="27" spans="1:15" s="94" customFormat="1">
      <c r="A27" s="117"/>
      <c r="B27" s="98" t="s">
        <v>42</v>
      </c>
      <c r="C27" s="26"/>
      <c r="D27" s="26"/>
      <c r="E27" s="26"/>
      <c r="F27" s="24">
        <v>24325231</v>
      </c>
      <c r="G27" s="26"/>
      <c r="H27" s="26"/>
      <c r="I27" s="26"/>
      <c r="J27" s="25"/>
      <c r="K27" s="25"/>
      <c r="L27" s="25"/>
      <c r="M27" s="25"/>
      <c r="N27" s="83"/>
      <c r="O27" s="67">
        <f t="shared" si="14"/>
        <v>24325231</v>
      </c>
    </row>
    <row r="28" spans="1:15" s="94" customFormat="1">
      <c r="A28" s="117"/>
      <c r="B28" s="8" t="s">
        <v>43</v>
      </c>
      <c r="C28" s="26"/>
      <c r="D28" s="24"/>
      <c r="E28" s="26"/>
      <c r="F28" s="26"/>
      <c r="G28" s="26"/>
      <c r="H28" s="26"/>
      <c r="I28" s="26"/>
      <c r="J28" s="25"/>
      <c r="K28" s="25"/>
      <c r="L28" s="25"/>
      <c r="M28" s="25">
        <v>2133388</v>
      </c>
      <c r="N28" s="83"/>
      <c r="O28" s="67">
        <f t="shared" si="14"/>
        <v>2133388</v>
      </c>
    </row>
    <row r="29" spans="1:15" s="94" customFormat="1">
      <c r="A29" s="117"/>
      <c r="B29" s="8" t="s">
        <v>21</v>
      </c>
      <c r="C29" s="28"/>
      <c r="D29" s="28"/>
      <c r="E29" s="28"/>
      <c r="F29" s="28"/>
      <c r="G29" s="28"/>
      <c r="H29" s="28"/>
      <c r="I29" s="28"/>
      <c r="J29" s="28"/>
      <c r="K29" s="25"/>
      <c r="L29" s="25"/>
      <c r="M29" s="25"/>
      <c r="N29" s="83"/>
      <c r="O29" s="67">
        <f>SUM(C29:N29)</f>
        <v>0</v>
      </c>
    </row>
    <row r="30" spans="1:15" s="94" customFormat="1">
      <c r="A30" s="117"/>
      <c r="B30" s="8" t="s">
        <v>29</v>
      </c>
      <c r="C30" s="26"/>
      <c r="D30" s="26"/>
      <c r="E30" s="26"/>
      <c r="F30" s="26"/>
      <c r="G30" s="26"/>
      <c r="H30" s="26"/>
      <c r="I30" s="26"/>
      <c r="J30" s="29"/>
      <c r="K30" s="25"/>
      <c r="L30" s="25"/>
      <c r="M30" s="25"/>
      <c r="N30" s="83"/>
      <c r="O30" s="67">
        <f t="shared" si="14"/>
        <v>0</v>
      </c>
    </row>
    <row r="31" spans="1:15" s="94" customFormat="1">
      <c r="A31" s="60"/>
      <c r="B31" s="8" t="s">
        <v>30</v>
      </c>
      <c r="C31" s="26">
        <v>3589789</v>
      </c>
      <c r="D31" s="26"/>
      <c r="E31" s="26"/>
      <c r="F31" s="26"/>
      <c r="G31" s="26"/>
      <c r="H31" s="26"/>
      <c r="I31" s="26"/>
      <c r="J31" s="29"/>
      <c r="K31" s="25"/>
      <c r="L31" s="25"/>
      <c r="M31" s="25"/>
      <c r="N31" s="83"/>
      <c r="O31" s="67">
        <f t="shared" si="14"/>
        <v>3589789</v>
      </c>
    </row>
    <row r="32" spans="1:15" s="94" customFormat="1">
      <c r="A32" s="60"/>
      <c r="B32" s="81" t="s">
        <v>32</v>
      </c>
      <c r="C32" s="26"/>
      <c r="D32" s="26"/>
      <c r="E32" s="26"/>
      <c r="F32" s="26"/>
      <c r="G32" s="26"/>
      <c r="H32" s="26"/>
      <c r="I32" s="26">
        <v>907054</v>
      </c>
      <c r="J32" s="29"/>
      <c r="K32" s="25"/>
      <c r="L32" s="25"/>
      <c r="M32" s="25"/>
      <c r="N32" s="83"/>
      <c r="O32" s="67">
        <f>SUM(C32:N32)</f>
        <v>907054</v>
      </c>
    </row>
    <row r="33" spans="1:256" s="94" customFormat="1">
      <c r="A33" s="60"/>
      <c r="B33" s="8" t="s">
        <v>26</v>
      </c>
      <c r="C33" s="26"/>
      <c r="D33" s="26"/>
      <c r="E33" s="28"/>
      <c r="F33" s="26"/>
      <c r="G33" s="26"/>
      <c r="H33" s="26"/>
      <c r="I33" s="26"/>
      <c r="J33" s="29"/>
      <c r="K33" s="25"/>
      <c r="L33" s="25"/>
      <c r="M33" s="25"/>
      <c r="N33" s="83"/>
      <c r="O33" s="67">
        <f t="shared" si="14"/>
        <v>0</v>
      </c>
    </row>
    <row r="34" spans="1:256" s="56" customFormat="1">
      <c r="A34" s="54"/>
      <c r="B34" s="54" t="s">
        <v>20</v>
      </c>
      <c r="C34" s="77">
        <f t="shared" ref="C34:N34" si="15">SUM(C20:C33)</f>
        <v>4207583</v>
      </c>
      <c r="D34" s="58">
        <f t="shared" si="15"/>
        <v>0</v>
      </c>
      <c r="E34" s="58">
        <f>SUM(E20:E33)</f>
        <v>549282</v>
      </c>
      <c r="F34" s="58">
        <f>SUM(F20:F33)</f>
        <v>25193443</v>
      </c>
      <c r="G34" s="58">
        <f t="shared" si="15"/>
        <v>0</v>
      </c>
      <c r="H34" s="58">
        <f t="shared" si="15"/>
        <v>0</v>
      </c>
      <c r="I34" s="58">
        <f t="shared" si="15"/>
        <v>1826354</v>
      </c>
      <c r="J34" s="58">
        <f t="shared" si="15"/>
        <v>608610</v>
      </c>
      <c r="K34" s="58">
        <f t="shared" si="15"/>
        <v>52169643</v>
      </c>
      <c r="L34" s="58">
        <f t="shared" si="15"/>
        <v>867387</v>
      </c>
      <c r="M34" s="58">
        <f t="shared" si="15"/>
        <v>2133388</v>
      </c>
      <c r="N34" s="59">
        <f t="shared" si="15"/>
        <v>0</v>
      </c>
      <c r="O34" s="85">
        <f>SUM(C34:N34)</f>
        <v>87555690</v>
      </c>
    </row>
    <row r="35" spans="1:256" s="15" customFormat="1">
      <c r="A35" s="118" t="s">
        <v>15</v>
      </c>
      <c r="B35" s="98" t="s">
        <v>3</v>
      </c>
      <c r="C35" s="28">
        <v>675900</v>
      </c>
      <c r="D35" s="74"/>
      <c r="E35" s="74">
        <v>978261</v>
      </c>
      <c r="F35" s="74">
        <v>411206</v>
      </c>
      <c r="G35" s="74"/>
      <c r="H35" s="74"/>
      <c r="I35" s="74">
        <v>919142</v>
      </c>
      <c r="J35" s="74"/>
      <c r="K35" s="28"/>
      <c r="L35" s="25">
        <v>867285</v>
      </c>
      <c r="M35" s="25"/>
      <c r="N35" s="83"/>
      <c r="O35" s="67">
        <f>SUM(C35:N35)</f>
        <v>3851794</v>
      </c>
    </row>
    <row r="36" spans="1:256">
      <c r="A36" s="114"/>
      <c r="B36" s="8" t="s">
        <v>7</v>
      </c>
      <c r="C36" s="28">
        <v>2579050</v>
      </c>
      <c r="D36" s="74">
        <v>3974955</v>
      </c>
      <c r="E36" s="26">
        <v>3105900</v>
      </c>
      <c r="F36" s="74">
        <v>2565550</v>
      </c>
      <c r="G36" s="74">
        <v>5303476</v>
      </c>
      <c r="H36" s="74">
        <v>2920625</v>
      </c>
      <c r="I36" s="74">
        <v>2975960</v>
      </c>
      <c r="J36" s="74">
        <v>2225825</v>
      </c>
      <c r="K36" s="28">
        <v>3385645</v>
      </c>
      <c r="L36" s="28">
        <v>2296200</v>
      </c>
      <c r="M36" s="25">
        <v>2679368</v>
      </c>
      <c r="N36" s="83">
        <v>2927650</v>
      </c>
      <c r="O36" s="67">
        <f>SUM(H36:N36)</f>
        <v>19411273</v>
      </c>
      <c r="IV36" s="13">
        <f>SUM(C36:IU36)</f>
        <v>56351477</v>
      </c>
    </row>
    <row r="37" spans="1:256">
      <c r="A37" s="114"/>
      <c r="B37" s="8" t="s">
        <v>31</v>
      </c>
      <c r="C37" s="28">
        <v>2717243</v>
      </c>
      <c r="D37" s="74">
        <v>2191475</v>
      </c>
      <c r="E37" s="74">
        <v>1854890</v>
      </c>
      <c r="F37" s="74">
        <v>810931</v>
      </c>
      <c r="G37" s="74">
        <v>1276741</v>
      </c>
      <c r="H37" s="74">
        <v>2035452</v>
      </c>
      <c r="I37" s="74">
        <v>1057570</v>
      </c>
      <c r="J37" s="74">
        <v>832330</v>
      </c>
      <c r="K37" s="28"/>
      <c r="L37" s="25"/>
      <c r="M37" s="25"/>
      <c r="N37" s="83"/>
      <c r="O37" s="67">
        <f>SUM(C37:N37)</f>
        <v>12776632</v>
      </c>
    </row>
    <row r="38" spans="1:256">
      <c r="A38" s="114"/>
      <c r="B38" s="98" t="s">
        <v>34</v>
      </c>
      <c r="C38" s="25">
        <v>400000</v>
      </c>
      <c r="D38" s="26">
        <v>217000</v>
      </c>
      <c r="E38" s="26">
        <v>28080</v>
      </c>
      <c r="F38" s="26"/>
      <c r="G38" s="26"/>
      <c r="H38" s="26"/>
      <c r="I38" s="26"/>
      <c r="J38" s="26">
        <v>385200</v>
      </c>
      <c r="K38" s="25">
        <v>223300</v>
      </c>
      <c r="L38" s="25"/>
      <c r="M38" s="25"/>
      <c r="N38" s="83"/>
      <c r="O38" s="67">
        <f>SUM(C38:N38)</f>
        <v>1253580</v>
      </c>
    </row>
    <row r="39" spans="1:256">
      <c r="A39" s="114"/>
      <c r="B39" s="98" t="s">
        <v>27</v>
      </c>
      <c r="C39" s="24">
        <v>1775000</v>
      </c>
      <c r="D39" s="74">
        <v>1775000</v>
      </c>
      <c r="E39" s="74">
        <v>1775000</v>
      </c>
      <c r="F39" s="74">
        <v>1835660</v>
      </c>
      <c r="G39" s="74">
        <v>2113096</v>
      </c>
      <c r="H39" s="74">
        <v>1035755</v>
      </c>
      <c r="I39" s="74">
        <v>1812055</v>
      </c>
      <c r="J39" s="74">
        <v>2353251</v>
      </c>
      <c r="K39" s="25">
        <v>3252395</v>
      </c>
      <c r="L39" s="25">
        <v>3007365</v>
      </c>
      <c r="M39" s="25">
        <v>2874395</v>
      </c>
      <c r="N39" s="83">
        <v>2566520</v>
      </c>
      <c r="O39" s="67">
        <f t="shared" si="14"/>
        <v>26175492</v>
      </c>
    </row>
    <row r="40" spans="1:256">
      <c r="A40" s="114"/>
      <c r="B40" s="98" t="s">
        <v>41</v>
      </c>
      <c r="C40" s="25"/>
      <c r="D40" s="26"/>
      <c r="E40" s="26"/>
      <c r="F40" s="26"/>
      <c r="G40" s="26"/>
      <c r="H40" s="26"/>
      <c r="I40" s="26"/>
      <c r="J40" s="26"/>
      <c r="K40" s="25">
        <v>787231</v>
      </c>
      <c r="L40" s="25">
        <v>858606</v>
      </c>
      <c r="M40" s="25"/>
      <c r="N40" s="83"/>
      <c r="O40" s="67">
        <f t="shared" si="14"/>
        <v>1645837</v>
      </c>
    </row>
    <row r="41" spans="1:256">
      <c r="A41" s="114"/>
      <c r="B41" s="98" t="s">
        <v>28</v>
      </c>
      <c r="C41" s="25"/>
      <c r="D41" s="26"/>
      <c r="E41" s="26"/>
      <c r="F41" s="76"/>
      <c r="G41" s="26"/>
      <c r="H41" s="26"/>
      <c r="I41" s="26"/>
      <c r="J41" s="26"/>
      <c r="K41" s="25"/>
      <c r="L41" s="25"/>
      <c r="M41" s="25"/>
      <c r="N41" s="83"/>
      <c r="O41" s="67">
        <f>SUM(C41:N41)</f>
        <v>0</v>
      </c>
    </row>
    <row r="42" spans="1:256" s="15" customFormat="1">
      <c r="A42" s="114"/>
      <c r="B42" s="98" t="s">
        <v>42</v>
      </c>
      <c r="C42" s="25"/>
      <c r="D42" s="26"/>
      <c r="E42" s="26"/>
      <c r="F42" s="74">
        <v>2162305</v>
      </c>
      <c r="G42" s="26">
        <v>1077240</v>
      </c>
      <c r="H42" s="26">
        <v>2382135</v>
      </c>
      <c r="I42" s="26">
        <v>2634195</v>
      </c>
      <c r="J42" s="26">
        <v>818015</v>
      </c>
      <c r="K42" s="25">
        <v>3440953</v>
      </c>
      <c r="L42" s="25">
        <v>3264381</v>
      </c>
      <c r="M42" s="25">
        <v>2323754</v>
      </c>
      <c r="N42" s="83">
        <v>2139162</v>
      </c>
      <c r="O42" s="67">
        <f>SUM(C42:N42)</f>
        <v>20242140</v>
      </c>
    </row>
    <row r="43" spans="1:256">
      <c r="A43" s="114"/>
      <c r="B43" s="8" t="s">
        <v>43</v>
      </c>
      <c r="C43" s="25"/>
      <c r="D43" s="26"/>
      <c r="E43" s="76"/>
      <c r="F43" s="26"/>
      <c r="G43" s="26"/>
      <c r="H43" s="26"/>
      <c r="I43" s="26"/>
      <c r="J43" s="26"/>
      <c r="K43" s="25"/>
      <c r="L43" s="25"/>
      <c r="M43" s="25">
        <v>704515</v>
      </c>
      <c r="N43" s="83">
        <v>875535</v>
      </c>
      <c r="O43" s="67">
        <f t="shared" si="14"/>
        <v>1580050</v>
      </c>
    </row>
    <row r="44" spans="1:256">
      <c r="A44" s="114"/>
      <c r="B44" s="8" t="s">
        <v>21</v>
      </c>
      <c r="C44" s="28"/>
      <c r="D44" s="74"/>
      <c r="E44" s="74"/>
      <c r="F44" s="74"/>
      <c r="G44" s="74"/>
      <c r="H44" s="74"/>
      <c r="I44" s="74"/>
      <c r="J44" s="74"/>
      <c r="K44" s="25"/>
      <c r="L44" s="25"/>
      <c r="M44" s="25"/>
      <c r="N44" s="83"/>
      <c r="O44" s="67">
        <f>SUM(C44:N44)</f>
        <v>0</v>
      </c>
    </row>
    <row r="45" spans="1:256">
      <c r="A45" s="115"/>
      <c r="B45" s="8" t="s">
        <v>29</v>
      </c>
      <c r="C45" s="25"/>
      <c r="D45" s="26"/>
      <c r="E45" s="74"/>
      <c r="F45" s="26"/>
      <c r="G45" s="26"/>
      <c r="H45" s="26"/>
      <c r="I45" s="26"/>
      <c r="J45" s="26"/>
      <c r="K45" s="28"/>
      <c r="L45" s="25"/>
      <c r="M45" s="25"/>
      <c r="N45" s="83"/>
      <c r="O45" s="67">
        <f t="shared" si="14"/>
        <v>0</v>
      </c>
    </row>
    <row r="46" spans="1:256">
      <c r="A46" s="61"/>
      <c r="B46" s="8" t="s">
        <v>30</v>
      </c>
      <c r="C46" s="25"/>
      <c r="D46" s="74"/>
      <c r="E46" s="74">
        <v>302968</v>
      </c>
      <c r="F46" s="74"/>
      <c r="G46" s="26"/>
      <c r="H46" s="26"/>
      <c r="I46" s="26"/>
      <c r="J46" s="25"/>
      <c r="K46" s="28"/>
      <c r="L46" s="25"/>
      <c r="M46" s="25"/>
      <c r="N46" s="83"/>
      <c r="O46" s="67">
        <f t="shared" si="14"/>
        <v>302968</v>
      </c>
    </row>
    <row r="47" spans="1:256">
      <c r="A47" s="61"/>
      <c r="B47" s="81" t="s">
        <v>32</v>
      </c>
      <c r="C47" s="25"/>
      <c r="D47" s="25"/>
      <c r="E47" s="26"/>
      <c r="F47" s="26"/>
      <c r="G47" s="26"/>
      <c r="H47" s="26"/>
      <c r="I47" s="26">
        <v>292200</v>
      </c>
      <c r="J47" s="25">
        <v>70100</v>
      </c>
      <c r="K47" s="28"/>
      <c r="L47" s="25">
        <v>544723</v>
      </c>
      <c r="M47" s="25"/>
      <c r="N47" s="83"/>
      <c r="O47" s="67">
        <f>SUM(C47:N47)</f>
        <v>907023</v>
      </c>
    </row>
    <row r="48" spans="1:256">
      <c r="A48" s="61"/>
      <c r="B48" s="8" t="s">
        <v>26</v>
      </c>
      <c r="C48" s="25"/>
      <c r="D48" s="25"/>
      <c r="E48" s="74"/>
      <c r="F48" s="74"/>
      <c r="G48" s="74"/>
      <c r="H48" s="26"/>
      <c r="I48" s="26"/>
      <c r="J48" s="25"/>
      <c r="K48" s="28"/>
      <c r="L48" s="25"/>
      <c r="M48" s="25"/>
      <c r="N48" s="83"/>
      <c r="O48" s="67">
        <f t="shared" si="14"/>
        <v>0</v>
      </c>
    </row>
    <row r="49" spans="1:15" s="56" customFormat="1">
      <c r="A49" s="54"/>
      <c r="B49" s="54" t="s">
        <v>17</v>
      </c>
      <c r="C49" s="77">
        <f>SUM(C35:C48)</f>
        <v>8147193</v>
      </c>
      <c r="D49" s="58">
        <f>SUM(D35:D48)</f>
        <v>8158430</v>
      </c>
      <c r="E49" s="58">
        <f t="shared" ref="E49:M49" si="16">SUM(E35:E48)</f>
        <v>8045099</v>
      </c>
      <c r="F49" s="58">
        <f t="shared" si="16"/>
        <v>7785652</v>
      </c>
      <c r="G49" s="58">
        <f t="shared" si="16"/>
        <v>9770553</v>
      </c>
      <c r="H49" s="58">
        <f>SUM(H35:H48)</f>
        <v>8373967</v>
      </c>
      <c r="I49" s="58">
        <f>SUM(I35:I48)</f>
        <v>9691122</v>
      </c>
      <c r="J49" s="58">
        <f>SUM(J35:J48)</f>
        <v>6684721</v>
      </c>
      <c r="K49" s="58">
        <f t="shared" si="16"/>
        <v>11089524</v>
      </c>
      <c r="L49" s="58">
        <f t="shared" si="16"/>
        <v>10838560</v>
      </c>
      <c r="M49" s="58">
        <f t="shared" si="16"/>
        <v>8582032</v>
      </c>
      <c r="N49" s="59">
        <f>SUM(N35:N48)</f>
        <v>8508867</v>
      </c>
      <c r="O49" s="85">
        <f>SUM(C49:N49)</f>
        <v>105675720</v>
      </c>
    </row>
    <row r="50" spans="1:15" s="15" customFormat="1">
      <c r="A50" s="115" t="s">
        <v>16</v>
      </c>
      <c r="B50" s="98" t="s">
        <v>3</v>
      </c>
      <c r="C50" s="109">
        <f>+C5+C20-C35</f>
        <v>-1611445</v>
      </c>
      <c r="D50" s="30">
        <f>+D5+D20-D35</f>
        <v>0</v>
      </c>
      <c r="E50" s="30">
        <f>+E5+E20-E35</f>
        <v>-456411</v>
      </c>
      <c r="F50" s="30">
        <f>+F5+F20-F35</f>
        <v>457006</v>
      </c>
      <c r="G50" s="26">
        <f t="shared" ref="G50:H63" si="17">G5+G20-G35</f>
        <v>0</v>
      </c>
      <c r="H50" s="26">
        <f t="shared" si="17"/>
        <v>0</v>
      </c>
      <c r="I50" s="30">
        <f t="shared" ref="I50:N50" si="18">+I5+I20-I35</f>
        <v>158</v>
      </c>
      <c r="J50" s="110">
        <f t="shared" si="18"/>
        <v>0</v>
      </c>
      <c r="K50" s="30">
        <f t="shared" si="18"/>
        <v>0</v>
      </c>
      <c r="L50" s="30">
        <f t="shared" si="18"/>
        <v>102</v>
      </c>
      <c r="M50" s="30">
        <f t="shared" si="18"/>
        <v>0</v>
      </c>
      <c r="N50" s="97">
        <f t="shared" si="18"/>
        <v>0</v>
      </c>
      <c r="O50" s="67"/>
    </row>
    <row r="51" spans="1:15">
      <c r="A51" s="117"/>
      <c r="B51" s="8" t="s">
        <v>7</v>
      </c>
      <c r="C51" s="78">
        <f>C6+C21-C36</f>
        <v>7567868</v>
      </c>
      <c r="D51" s="27">
        <f>D6+D21-D36</f>
        <v>3592913</v>
      </c>
      <c r="E51" s="27">
        <f>E6+E21-E36</f>
        <v>487013</v>
      </c>
      <c r="F51" s="27">
        <f>F6+F21-F36</f>
        <v>-2078537</v>
      </c>
      <c r="G51" s="26"/>
      <c r="H51" s="26">
        <f>H6+H21-H36</f>
        <v>-2920625</v>
      </c>
      <c r="I51" s="26">
        <f t="shared" ref="I51:J53" si="19">I6+I21-I36</f>
        <v>-5896585</v>
      </c>
      <c r="J51" s="76">
        <f>J6+J21-J36</f>
        <v>-8122410</v>
      </c>
      <c r="K51" s="26">
        <f t="shared" ref="K51:N63" si="20">+K6+K21-K36</f>
        <v>16406277</v>
      </c>
      <c r="L51" s="26">
        <f t="shared" si="20"/>
        <v>14110077</v>
      </c>
      <c r="M51" s="26">
        <f t="shared" si="20"/>
        <v>11430709</v>
      </c>
      <c r="N51" s="83">
        <f t="shared" si="20"/>
        <v>8503059</v>
      </c>
      <c r="O51" s="67"/>
    </row>
    <row r="52" spans="1:15" s="15" customFormat="1">
      <c r="A52" s="117"/>
      <c r="B52" s="98" t="s">
        <v>31</v>
      </c>
      <c r="C52" s="107">
        <f t="shared" ref="C52:F53" si="21">C7+C22-C37</f>
        <v>10059406</v>
      </c>
      <c r="D52" s="26">
        <f t="shared" ref="D52:E54" si="22">D7+D22-D37</f>
        <v>7867931</v>
      </c>
      <c r="E52" s="26">
        <f t="shared" si="22"/>
        <v>6013041</v>
      </c>
      <c r="F52" s="26">
        <f t="shared" si="21"/>
        <v>5202110</v>
      </c>
      <c r="G52" s="26">
        <f t="shared" si="17"/>
        <v>3925369</v>
      </c>
      <c r="H52" s="26">
        <f t="shared" si="17"/>
        <v>1889917</v>
      </c>
      <c r="I52" s="26">
        <f>I7+I22-I37</f>
        <v>832347</v>
      </c>
      <c r="J52" s="74">
        <f>J7+J22-J37</f>
        <v>17</v>
      </c>
      <c r="K52" s="26">
        <f t="shared" si="20"/>
        <v>17</v>
      </c>
      <c r="L52" s="26">
        <f t="shared" si="20"/>
        <v>17</v>
      </c>
      <c r="M52" s="26">
        <f t="shared" si="20"/>
        <v>17</v>
      </c>
      <c r="N52" s="83">
        <f t="shared" si="20"/>
        <v>17</v>
      </c>
      <c r="O52" s="67"/>
    </row>
    <row r="53" spans="1:15">
      <c r="A53" s="117"/>
      <c r="B53" s="98" t="s">
        <v>34</v>
      </c>
      <c r="C53" s="78">
        <f t="shared" si="21"/>
        <v>217794</v>
      </c>
      <c r="D53" s="27">
        <f>D8+D23-D38</f>
        <v>794</v>
      </c>
      <c r="E53" s="27">
        <f t="shared" si="22"/>
        <v>146</v>
      </c>
      <c r="F53" s="27">
        <f t="shared" si="21"/>
        <v>146</v>
      </c>
      <c r="G53" s="27">
        <f t="shared" si="17"/>
        <v>146</v>
      </c>
      <c r="H53" s="26">
        <f t="shared" si="17"/>
        <v>146</v>
      </c>
      <c r="I53" s="26">
        <f t="shared" si="19"/>
        <v>146</v>
      </c>
      <c r="J53" s="26">
        <f t="shared" si="19"/>
        <v>223556</v>
      </c>
      <c r="K53" s="26">
        <f t="shared" si="20"/>
        <v>256</v>
      </c>
      <c r="L53" s="26">
        <f t="shared" si="20"/>
        <v>256</v>
      </c>
      <c r="M53" s="26">
        <f t="shared" si="20"/>
        <v>256</v>
      </c>
      <c r="N53" s="83">
        <f>+N8+N23-N38</f>
        <v>256</v>
      </c>
      <c r="O53" s="67"/>
    </row>
    <row r="54" spans="1:15" s="15" customFormat="1">
      <c r="A54" s="117"/>
      <c r="B54" s="98" t="s">
        <v>27</v>
      </c>
      <c r="C54" s="107">
        <f>+C9+C24-C39</f>
        <v>7511300</v>
      </c>
      <c r="D54" s="26">
        <f>D9+D24-D39</f>
        <v>5736300</v>
      </c>
      <c r="E54" s="26">
        <f t="shared" si="22"/>
        <v>3961300</v>
      </c>
      <c r="F54" s="26">
        <f>F9+F24-F39</f>
        <v>2125640</v>
      </c>
      <c r="G54" s="26">
        <f>G9+G24-G39</f>
        <v>12544</v>
      </c>
      <c r="H54" s="26">
        <f>H9+H24-H39</f>
        <v>-1023211</v>
      </c>
      <c r="I54" s="26">
        <f>+I9+I24-I39</f>
        <v>-2835266</v>
      </c>
      <c r="J54" s="26">
        <f>+J9+J24-J39</f>
        <v>-5188517</v>
      </c>
      <c r="K54" s="26">
        <f>+K9+K24-K39</f>
        <v>14168542</v>
      </c>
      <c r="L54" s="26">
        <f t="shared" si="20"/>
        <v>11161177</v>
      </c>
      <c r="M54" s="26">
        <f>+M9+M24-M39</f>
        <v>8286782</v>
      </c>
      <c r="N54" s="83">
        <f>+N9+N24-N39</f>
        <v>5720262</v>
      </c>
      <c r="O54" s="67"/>
    </row>
    <row r="55" spans="1:15">
      <c r="A55" s="117"/>
      <c r="B55" s="98" t="s">
        <v>41</v>
      </c>
      <c r="C55" s="78">
        <f t="shared" ref="C55:C61" si="23">C10+C25-C40</f>
        <v>0</v>
      </c>
      <c r="D55" s="27">
        <f t="shared" ref="D55:F63" si="24">D10+D25-D40</f>
        <v>0</v>
      </c>
      <c r="E55" s="27">
        <f t="shared" si="24"/>
        <v>0</v>
      </c>
      <c r="F55" s="27">
        <f t="shared" si="24"/>
        <v>0</v>
      </c>
      <c r="G55" s="27">
        <f t="shared" si="17"/>
        <v>0</v>
      </c>
      <c r="H55" s="26">
        <f t="shared" si="17"/>
        <v>0</v>
      </c>
      <c r="I55" s="26">
        <f>I10+I25-I40</f>
        <v>0</v>
      </c>
      <c r="J55" s="26">
        <f>J10+J25-J40</f>
        <v>0</v>
      </c>
      <c r="K55" s="26">
        <f t="shared" si="20"/>
        <v>858626</v>
      </c>
      <c r="L55" s="26">
        <f t="shared" si="20"/>
        <v>20</v>
      </c>
      <c r="M55" s="26">
        <f>+M10+M25-M40</f>
        <v>20</v>
      </c>
      <c r="N55" s="83">
        <f t="shared" si="20"/>
        <v>20</v>
      </c>
      <c r="O55" s="67"/>
    </row>
    <row r="56" spans="1:15" s="15" customFormat="1">
      <c r="A56" s="117"/>
      <c r="B56" s="98" t="s">
        <v>28</v>
      </c>
      <c r="C56" s="107">
        <f t="shared" si="23"/>
        <v>0</v>
      </c>
      <c r="D56" s="26">
        <f t="shared" si="24"/>
        <v>0</v>
      </c>
      <c r="E56" s="26">
        <f t="shared" si="24"/>
        <v>0</v>
      </c>
      <c r="F56" s="26">
        <f t="shared" si="24"/>
        <v>0</v>
      </c>
      <c r="G56" s="26">
        <f t="shared" si="17"/>
        <v>0</v>
      </c>
      <c r="H56" s="26">
        <f t="shared" si="17"/>
        <v>0</v>
      </c>
      <c r="I56" s="26">
        <f t="shared" ref="I56:J63" si="25">I11+I26-I41</f>
        <v>0</v>
      </c>
      <c r="J56" s="26">
        <f t="shared" si="25"/>
        <v>0</v>
      </c>
      <c r="K56" s="26">
        <f t="shared" si="20"/>
        <v>0</v>
      </c>
      <c r="L56" s="26">
        <f t="shared" si="20"/>
        <v>0</v>
      </c>
      <c r="M56" s="26">
        <f t="shared" si="20"/>
        <v>0</v>
      </c>
      <c r="N56" s="83">
        <f t="shared" si="20"/>
        <v>0</v>
      </c>
      <c r="O56" s="67"/>
    </row>
    <row r="57" spans="1:15" s="15" customFormat="1">
      <c r="A57" s="117"/>
      <c r="B57" s="98" t="s">
        <v>42</v>
      </c>
      <c r="C57" s="107">
        <f t="shared" si="23"/>
        <v>0</v>
      </c>
      <c r="D57" s="26">
        <f t="shared" si="24"/>
        <v>0</v>
      </c>
      <c r="E57" s="26">
        <f t="shared" si="24"/>
        <v>0</v>
      </c>
      <c r="F57" s="26">
        <f>F12+F27-F42</f>
        <v>22162926</v>
      </c>
      <c r="G57" s="26">
        <f t="shared" si="17"/>
        <v>21085686</v>
      </c>
      <c r="H57" s="26">
        <f t="shared" si="17"/>
        <v>18703551</v>
      </c>
      <c r="I57" s="26">
        <f t="shared" si="25"/>
        <v>16069356</v>
      </c>
      <c r="J57" s="26">
        <f>J12+J27-J42</f>
        <v>15251341</v>
      </c>
      <c r="K57" s="26">
        <f>+K12+K27-K42</f>
        <v>11810388</v>
      </c>
      <c r="L57" s="26">
        <f t="shared" si="20"/>
        <v>8546007</v>
      </c>
      <c r="M57" s="26">
        <f t="shared" si="20"/>
        <v>6222253</v>
      </c>
      <c r="N57" s="83">
        <f t="shared" si="20"/>
        <v>4083091</v>
      </c>
      <c r="O57" s="67"/>
    </row>
    <row r="58" spans="1:15" s="15" customFormat="1">
      <c r="A58" s="117"/>
      <c r="B58" s="8" t="s">
        <v>43</v>
      </c>
      <c r="C58" s="107">
        <f t="shared" si="23"/>
        <v>0</v>
      </c>
      <c r="D58" s="26">
        <f t="shared" si="24"/>
        <v>0</v>
      </c>
      <c r="E58" s="26">
        <f t="shared" si="24"/>
        <v>0</v>
      </c>
      <c r="F58" s="26">
        <f t="shared" si="24"/>
        <v>0</v>
      </c>
      <c r="G58" s="26">
        <f t="shared" si="17"/>
        <v>0</v>
      </c>
      <c r="H58" s="26">
        <f t="shared" si="17"/>
        <v>0</v>
      </c>
      <c r="I58" s="26">
        <f t="shared" si="25"/>
        <v>0</v>
      </c>
      <c r="J58" s="26">
        <f t="shared" si="25"/>
        <v>0</v>
      </c>
      <c r="K58" s="26">
        <f t="shared" si="20"/>
        <v>0</v>
      </c>
      <c r="L58" s="26">
        <f t="shared" si="20"/>
        <v>0</v>
      </c>
      <c r="M58" s="26">
        <f t="shared" si="20"/>
        <v>1428873</v>
      </c>
      <c r="N58" s="83">
        <f t="shared" si="20"/>
        <v>553338</v>
      </c>
      <c r="O58" s="67"/>
    </row>
    <row r="59" spans="1:15" s="15" customFormat="1">
      <c r="A59" s="117"/>
      <c r="B59" s="98" t="s">
        <v>21</v>
      </c>
      <c r="C59" s="107">
        <f t="shared" si="23"/>
        <v>0</v>
      </c>
      <c r="D59" s="26">
        <f>D14+D29-D44</f>
        <v>0</v>
      </c>
      <c r="E59" s="26">
        <f>E14+E29-E44</f>
        <v>0</v>
      </c>
      <c r="F59" s="26">
        <f t="shared" si="24"/>
        <v>0</v>
      </c>
      <c r="G59" s="26">
        <f t="shared" si="17"/>
        <v>0</v>
      </c>
      <c r="H59" s="26">
        <f t="shared" si="17"/>
        <v>0</v>
      </c>
      <c r="I59" s="26">
        <f t="shared" si="25"/>
        <v>0</v>
      </c>
      <c r="J59" s="26">
        <f t="shared" si="25"/>
        <v>0</v>
      </c>
      <c r="K59" s="26">
        <f t="shared" si="20"/>
        <v>0</v>
      </c>
      <c r="L59" s="26">
        <f t="shared" si="20"/>
        <v>0</v>
      </c>
      <c r="M59" s="26">
        <f t="shared" si="20"/>
        <v>0</v>
      </c>
      <c r="N59" s="83">
        <f t="shared" si="20"/>
        <v>0</v>
      </c>
      <c r="O59" s="67"/>
    </row>
    <row r="60" spans="1:15">
      <c r="A60" s="117"/>
      <c r="B60" s="8" t="s">
        <v>29</v>
      </c>
      <c r="C60" s="78">
        <f t="shared" si="23"/>
        <v>0</v>
      </c>
      <c r="D60" s="27">
        <f t="shared" si="24"/>
        <v>0</v>
      </c>
      <c r="E60" s="27">
        <f t="shared" si="24"/>
        <v>0</v>
      </c>
      <c r="F60" s="27">
        <f t="shared" si="24"/>
        <v>0</v>
      </c>
      <c r="G60" s="27">
        <f t="shared" si="17"/>
        <v>0</v>
      </c>
      <c r="H60" s="27">
        <f t="shared" si="17"/>
        <v>0</v>
      </c>
      <c r="I60" s="26">
        <f t="shared" si="25"/>
        <v>0</v>
      </c>
      <c r="J60" s="26">
        <f t="shared" si="25"/>
        <v>0</v>
      </c>
      <c r="K60" s="26">
        <f t="shared" si="20"/>
        <v>0</v>
      </c>
      <c r="L60" s="26">
        <f t="shared" si="20"/>
        <v>0</v>
      </c>
      <c r="M60" s="26">
        <f t="shared" si="20"/>
        <v>0</v>
      </c>
      <c r="N60" s="83">
        <f t="shared" si="20"/>
        <v>0</v>
      </c>
      <c r="O60" s="67"/>
    </row>
    <row r="61" spans="1:15" s="15" customFormat="1">
      <c r="A61" s="108"/>
      <c r="B61" s="98" t="s">
        <v>30</v>
      </c>
      <c r="C61" s="107">
        <f t="shared" si="23"/>
        <v>302932</v>
      </c>
      <c r="D61" s="26">
        <f t="shared" si="24"/>
        <v>302932</v>
      </c>
      <c r="E61" s="26">
        <f t="shared" si="24"/>
        <v>-36</v>
      </c>
      <c r="F61" s="26">
        <f t="shared" si="24"/>
        <v>-36</v>
      </c>
      <c r="G61" s="26">
        <f t="shared" si="17"/>
        <v>-36</v>
      </c>
      <c r="H61" s="26">
        <f t="shared" si="17"/>
        <v>-36</v>
      </c>
      <c r="I61" s="26">
        <f t="shared" si="25"/>
        <v>-36</v>
      </c>
      <c r="J61" s="26">
        <f t="shared" si="25"/>
        <v>-36</v>
      </c>
      <c r="K61" s="26">
        <f t="shared" si="20"/>
        <v>-36</v>
      </c>
      <c r="L61" s="26">
        <f t="shared" si="20"/>
        <v>-36</v>
      </c>
      <c r="M61" s="26">
        <f t="shared" si="20"/>
        <v>-36</v>
      </c>
      <c r="N61" s="83">
        <f t="shared" si="20"/>
        <v>-36</v>
      </c>
      <c r="O61" s="67"/>
    </row>
    <row r="62" spans="1:15">
      <c r="A62" s="60"/>
      <c r="B62" s="81" t="s">
        <v>32</v>
      </c>
      <c r="C62" s="78">
        <f>+C17+C32-C47</f>
        <v>0</v>
      </c>
      <c r="D62" s="27">
        <f t="shared" ref="D62:I62" si="26">D17+D32-D47</f>
        <v>0</v>
      </c>
      <c r="E62" s="27">
        <f t="shared" si="26"/>
        <v>0</v>
      </c>
      <c r="F62" s="27">
        <f t="shared" si="26"/>
        <v>0</v>
      </c>
      <c r="G62" s="27">
        <f t="shared" si="26"/>
        <v>0</v>
      </c>
      <c r="H62" s="27">
        <f t="shared" si="26"/>
        <v>0</v>
      </c>
      <c r="I62" s="26">
        <f t="shared" si="26"/>
        <v>614854</v>
      </c>
      <c r="J62" s="26">
        <f t="shared" si="25"/>
        <v>544754</v>
      </c>
      <c r="K62" s="26">
        <f t="shared" si="20"/>
        <v>544754</v>
      </c>
      <c r="L62" s="26">
        <f t="shared" si="20"/>
        <v>31</v>
      </c>
      <c r="M62" s="26">
        <f t="shared" si="20"/>
        <v>31</v>
      </c>
      <c r="N62" s="83">
        <f>+N17+N32-N47</f>
        <v>31</v>
      </c>
      <c r="O62" s="67"/>
    </row>
    <row r="63" spans="1:15">
      <c r="A63" s="60"/>
      <c r="B63" s="8" t="s">
        <v>26</v>
      </c>
      <c r="C63" s="79">
        <v>0</v>
      </c>
      <c r="D63" s="27">
        <f t="shared" si="24"/>
        <v>0</v>
      </c>
      <c r="E63" s="27">
        <f t="shared" si="24"/>
        <v>0</v>
      </c>
      <c r="F63" s="27">
        <f t="shared" si="24"/>
        <v>0</v>
      </c>
      <c r="G63" s="27">
        <f t="shared" si="17"/>
        <v>0</v>
      </c>
      <c r="H63" s="27">
        <f t="shared" si="17"/>
        <v>0</v>
      </c>
      <c r="I63" s="31">
        <f t="shared" si="25"/>
        <v>0</v>
      </c>
      <c r="J63" s="31">
        <f t="shared" si="25"/>
        <v>0</v>
      </c>
      <c r="K63" s="31">
        <f t="shared" si="20"/>
        <v>0</v>
      </c>
      <c r="L63" s="31">
        <f t="shared" si="20"/>
        <v>0</v>
      </c>
      <c r="M63" s="31">
        <f t="shared" si="20"/>
        <v>0</v>
      </c>
      <c r="N63" s="106">
        <f t="shared" si="20"/>
        <v>0</v>
      </c>
      <c r="O63" s="67"/>
    </row>
    <row r="64" spans="1:15" s="56" customFormat="1">
      <c r="A64" s="54"/>
      <c r="B64" s="54" t="s">
        <v>18</v>
      </c>
      <c r="C64" s="58">
        <f>SUM(C50:C63)</f>
        <v>24047855</v>
      </c>
      <c r="D64" s="58">
        <f>SUM(D50:D63)</f>
        <v>17500870</v>
      </c>
      <c r="E64" s="58">
        <f>SUM(E50:E63)</f>
        <v>10005053</v>
      </c>
      <c r="F64" s="58">
        <f t="shared" ref="F64:N64" si="27">SUM(F50:F63)</f>
        <v>27869255</v>
      </c>
      <c r="G64" s="58">
        <f t="shared" si="27"/>
        <v>25023709</v>
      </c>
      <c r="H64" s="58">
        <f t="shared" si="27"/>
        <v>16649742</v>
      </c>
      <c r="I64" s="58">
        <f t="shared" si="27"/>
        <v>8784974</v>
      </c>
      <c r="J64" s="58">
        <f>SUM(J50:J63)</f>
        <v>2708705</v>
      </c>
      <c r="K64" s="58">
        <f t="shared" si="27"/>
        <v>43788824</v>
      </c>
      <c r="L64" s="58">
        <f t="shared" si="27"/>
        <v>33817651</v>
      </c>
      <c r="M64" s="58">
        <f t="shared" si="27"/>
        <v>27368905</v>
      </c>
      <c r="N64" s="58">
        <f t="shared" si="27"/>
        <v>18860038</v>
      </c>
      <c r="O64" s="84"/>
    </row>
    <row r="65" spans="1:15" s="5" customFormat="1">
      <c r="A65" s="10"/>
      <c r="B65" s="10"/>
      <c r="C65" s="11"/>
      <c r="D65" s="11"/>
      <c r="E65" s="11"/>
      <c r="F65" s="11"/>
      <c r="G65" s="11"/>
      <c r="H65" s="11"/>
      <c r="I65" s="11"/>
      <c r="J65" s="11"/>
      <c r="K65" s="11"/>
      <c r="L65" s="11"/>
      <c r="M65" s="11"/>
      <c r="N65" s="11"/>
      <c r="O65" s="14"/>
    </row>
    <row r="66" spans="1:15">
      <c r="A66" s="5"/>
      <c r="B66" s="14"/>
    </row>
    <row r="67" spans="1:15">
      <c r="A67" s="5"/>
      <c r="B67" s="15"/>
      <c r="H67" s="75"/>
      <c r="M67" s="13"/>
    </row>
    <row r="68" spans="1:15">
      <c r="A68" s="5"/>
      <c r="H68" s="75"/>
      <c r="N68" s="13"/>
    </row>
    <row r="69" spans="1:15">
      <c r="A69" s="5"/>
      <c r="B69" s="12"/>
      <c r="C69" s="13"/>
      <c r="D69" s="13"/>
      <c r="E69" s="13"/>
      <c r="F69" s="13"/>
      <c r="G69" s="13"/>
      <c r="H69" s="13"/>
      <c r="I69" s="13"/>
      <c r="J69" s="13"/>
      <c r="K69" s="13"/>
      <c r="L69" s="13"/>
      <c r="M69" s="13"/>
      <c r="N69" s="13"/>
    </row>
    <row r="70" spans="1:15">
      <c r="A70" s="5"/>
      <c r="C70" s="13"/>
      <c r="D70" s="13"/>
      <c r="E70" s="13"/>
      <c r="F70" s="13"/>
      <c r="G70" s="13"/>
      <c r="H70" s="13"/>
      <c r="I70" s="13"/>
      <c r="J70" s="13"/>
      <c r="K70" s="13"/>
      <c r="L70" s="13"/>
      <c r="M70" s="13"/>
      <c r="N70" s="13"/>
    </row>
    <row r="71" spans="1:15">
      <c r="A71" s="5"/>
      <c r="C71" s="13"/>
      <c r="D71" s="13"/>
      <c r="E71" s="13"/>
      <c r="F71" s="13"/>
      <c r="G71" s="13"/>
      <c r="H71" s="13"/>
      <c r="I71" s="13"/>
      <c r="J71" s="13"/>
      <c r="K71" s="13"/>
      <c r="L71" s="13"/>
      <c r="M71" s="13"/>
      <c r="N71" s="13"/>
    </row>
    <row r="72" spans="1:15">
      <c r="A72" s="5"/>
    </row>
    <row r="73" spans="1:15">
      <c r="A73" s="5"/>
    </row>
    <row r="74" spans="1:15">
      <c r="A74" s="5"/>
      <c r="J74" s="1"/>
      <c r="K74" s="1"/>
    </row>
    <row r="75" spans="1:15">
      <c r="A75" s="5"/>
    </row>
    <row r="76" spans="1:15">
      <c r="A76" s="5"/>
    </row>
    <row r="77" spans="1:15" s="63" customFormat="1" ht="18">
      <c r="A77" s="62"/>
      <c r="B77" s="62" t="s">
        <v>39</v>
      </c>
      <c r="L77" s="21" t="s">
        <v>24</v>
      </c>
      <c r="O77" s="68"/>
    </row>
    <row r="78" spans="1:15">
      <c r="A78" s="5"/>
    </row>
    <row r="79" spans="1:15" s="94" customFormat="1">
      <c r="A79" s="54"/>
      <c r="B79" s="57"/>
      <c r="C79" s="80">
        <v>39814</v>
      </c>
      <c r="D79" s="80">
        <v>39845</v>
      </c>
      <c r="E79" s="80">
        <v>39873</v>
      </c>
      <c r="F79" s="80">
        <v>39904</v>
      </c>
      <c r="G79" s="80">
        <v>39934</v>
      </c>
      <c r="H79" s="80">
        <v>39965</v>
      </c>
      <c r="I79" s="80">
        <v>39995</v>
      </c>
      <c r="J79" s="80">
        <v>40026</v>
      </c>
      <c r="K79" s="80">
        <v>40057</v>
      </c>
      <c r="L79" s="80">
        <v>40087</v>
      </c>
      <c r="M79" s="80">
        <v>40118</v>
      </c>
      <c r="N79" s="112">
        <v>40148</v>
      </c>
      <c r="O79" s="54" t="s">
        <v>33</v>
      </c>
    </row>
    <row r="80" spans="1:15" ht="12.75" customHeight="1">
      <c r="A80" s="117" t="s">
        <v>1</v>
      </c>
      <c r="B80" s="8" t="s">
        <v>3</v>
      </c>
      <c r="C80" s="53">
        <f>+C5/C157</f>
        <v>-1871.09</v>
      </c>
      <c r="D80" s="53">
        <f t="shared" ref="D80:N80" si="28">+D5/D157</f>
        <v>0</v>
      </c>
      <c r="E80" s="53">
        <f t="shared" si="28"/>
        <v>0</v>
      </c>
      <c r="F80" s="53">
        <f t="shared" si="28"/>
        <v>0</v>
      </c>
      <c r="G80" s="53">
        <f t="shared" si="28"/>
        <v>0</v>
      </c>
      <c r="H80" s="53">
        <f t="shared" si="28"/>
        <v>0</v>
      </c>
      <c r="I80" s="53">
        <f t="shared" si="28"/>
        <v>0</v>
      </c>
      <c r="J80" s="53">
        <f t="shared" si="28"/>
        <v>0</v>
      </c>
      <c r="K80" s="53">
        <f t="shared" si="28"/>
        <v>0</v>
      </c>
      <c r="L80" s="53">
        <f t="shared" si="28"/>
        <v>0</v>
      </c>
      <c r="M80" s="53">
        <f t="shared" si="28"/>
        <v>0</v>
      </c>
      <c r="N80" s="53">
        <f t="shared" si="28"/>
        <v>0</v>
      </c>
    </row>
    <row r="81" spans="1:15">
      <c r="A81" s="117"/>
      <c r="B81" s="8" t="s">
        <v>7</v>
      </c>
      <c r="C81" s="53">
        <f t="shared" ref="C81:N81" si="29">+C6/C158</f>
        <v>20293.835999999999</v>
      </c>
      <c r="D81" s="53">
        <f t="shared" si="29"/>
        <v>14694.889320388349</v>
      </c>
      <c r="E81" s="53">
        <f t="shared" si="29"/>
        <v>7114.6792079207917</v>
      </c>
      <c r="F81" s="53">
        <f t="shared" si="29"/>
        <v>993.90408163265306</v>
      </c>
      <c r="G81" s="53">
        <f t="shared" si="29"/>
        <v>-4375.8673684210526</v>
      </c>
      <c r="H81" s="53">
        <f t="shared" si="29"/>
        <v>0</v>
      </c>
      <c r="I81" s="53">
        <f t="shared" si="29"/>
        <v>-6280.9139784946237</v>
      </c>
      <c r="J81" s="53">
        <f t="shared" si="29"/>
        <v>-12818.66304347826</v>
      </c>
      <c r="K81" s="53">
        <f t="shared" si="29"/>
        <v>-18049.8</v>
      </c>
      <c r="L81" s="53">
        <f t="shared" si="29"/>
        <v>36868.038202247189</v>
      </c>
      <c r="M81" s="53">
        <f t="shared" si="29"/>
        <v>32068.356818181819</v>
      </c>
      <c r="N81" s="53">
        <f t="shared" si="29"/>
        <v>25401.575555555555</v>
      </c>
    </row>
    <row r="82" spans="1:15">
      <c r="A82" s="117"/>
      <c r="B82" s="98" t="s">
        <v>31</v>
      </c>
      <c r="C82" s="53">
        <f t="shared" ref="C82:N82" si="30">+C7/C159</f>
        <v>25553.297999999999</v>
      </c>
      <c r="D82" s="53">
        <f t="shared" si="30"/>
        <v>19532.827184466019</v>
      </c>
      <c r="E82" s="53">
        <f t="shared" si="30"/>
        <v>15580.061386138614</v>
      </c>
      <c r="F82" s="53">
        <f t="shared" si="30"/>
        <v>12271.51224489796</v>
      </c>
      <c r="G82" s="53">
        <f t="shared" si="30"/>
        <v>10951.810526315789</v>
      </c>
      <c r="H82" s="53">
        <f t="shared" si="30"/>
        <v>8351.8489361702123</v>
      </c>
      <c r="I82" s="53">
        <f t="shared" si="30"/>
        <v>4064.3376344086023</v>
      </c>
      <c r="J82" s="53">
        <f t="shared" si="30"/>
        <v>1809.45</v>
      </c>
      <c r="K82" s="53">
        <f t="shared" si="30"/>
        <v>3.7777777777777778E-2</v>
      </c>
      <c r="L82" s="53">
        <f t="shared" si="30"/>
        <v>3.8202247191011236E-2</v>
      </c>
      <c r="M82" s="53">
        <f t="shared" si="30"/>
        <v>3.8636363636363635E-2</v>
      </c>
      <c r="N82" s="53">
        <f t="shared" si="30"/>
        <v>3.7777777777777778E-2</v>
      </c>
    </row>
    <row r="83" spans="1:15">
      <c r="A83" s="117"/>
      <c r="B83" s="98" t="s">
        <v>34</v>
      </c>
      <c r="C83" s="53">
        <f t="shared" ref="C83:N83" si="31">+C8/C160</f>
        <v>0</v>
      </c>
      <c r="D83" s="53">
        <f t="shared" si="31"/>
        <v>422.90097087378643</v>
      </c>
      <c r="E83" s="53">
        <f t="shared" si="31"/>
        <v>1.5722772277227723</v>
      </c>
      <c r="F83" s="53">
        <f t="shared" si="31"/>
        <v>0.29795918367346941</v>
      </c>
      <c r="G83" s="53">
        <f t="shared" si="31"/>
        <v>0.30736842105263157</v>
      </c>
      <c r="H83" s="53">
        <f t="shared" si="31"/>
        <v>0.31063829787234043</v>
      </c>
      <c r="I83" s="53">
        <f t="shared" si="31"/>
        <v>0.3139784946236559</v>
      </c>
      <c r="J83" s="53">
        <f t="shared" si="31"/>
        <v>0.31739130434782609</v>
      </c>
      <c r="K83" s="53">
        <f t="shared" si="31"/>
        <v>496.79111111111109</v>
      </c>
      <c r="L83" s="53">
        <f t="shared" si="31"/>
        <v>0.57528089887640455</v>
      </c>
      <c r="M83" s="53">
        <f t="shared" si="31"/>
        <v>0.58181818181818179</v>
      </c>
      <c r="N83" s="53">
        <f t="shared" si="31"/>
        <v>0.56888888888888889</v>
      </c>
    </row>
    <row r="84" spans="1:15">
      <c r="A84" s="117"/>
      <c r="B84" s="98" t="s">
        <v>27</v>
      </c>
      <c r="C84" s="53">
        <f t="shared" ref="C84:N84" si="32">+C9/C161</f>
        <v>18572.599999999999</v>
      </c>
      <c r="D84" s="53">
        <f t="shared" si="32"/>
        <v>14585.04854368932</v>
      </c>
      <c r="E84" s="53">
        <f t="shared" si="32"/>
        <v>11359.009900990099</v>
      </c>
      <c r="F84" s="53">
        <f t="shared" si="32"/>
        <v>8084.2857142857147</v>
      </c>
      <c r="G84" s="53">
        <f t="shared" si="32"/>
        <v>4475.0315789473689</v>
      </c>
      <c r="H84" s="53">
        <f t="shared" si="32"/>
        <v>26.689361702127659</v>
      </c>
      <c r="I84" s="53">
        <f t="shared" si="32"/>
        <v>-2200.4537634408603</v>
      </c>
      <c r="J84" s="53">
        <f t="shared" si="32"/>
        <v>-6163.6217391304344</v>
      </c>
      <c r="K84" s="53">
        <f t="shared" si="32"/>
        <v>-11530.037777777778</v>
      </c>
      <c r="L84" s="53">
        <f t="shared" si="32"/>
        <v>31839.420224719102</v>
      </c>
      <c r="M84" s="53">
        <f t="shared" si="32"/>
        <v>25366.311363636363</v>
      </c>
      <c r="N84" s="53">
        <f t="shared" si="32"/>
        <v>18415.071111111112</v>
      </c>
    </row>
    <row r="85" spans="1:15">
      <c r="A85" s="117"/>
      <c r="B85" s="98" t="s">
        <v>41</v>
      </c>
      <c r="C85" s="53">
        <f t="shared" ref="C85:N85" si="33">+C10/C162</f>
        <v>0</v>
      </c>
      <c r="D85" s="53">
        <f t="shared" si="33"/>
        <v>0</v>
      </c>
      <c r="E85" s="53">
        <f t="shared" si="33"/>
        <v>0</v>
      </c>
      <c r="F85" s="53">
        <f t="shared" si="33"/>
        <v>0</v>
      </c>
      <c r="G85" s="53">
        <f t="shared" si="33"/>
        <v>0</v>
      </c>
      <c r="H85" s="53">
        <f t="shared" si="33"/>
        <v>0</v>
      </c>
      <c r="I85" s="53">
        <f t="shared" si="33"/>
        <v>0</v>
      </c>
      <c r="J85" s="53">
        <f t="shared" si="33"/>
        <v>0</v>
      </c>
      <c r="K85" s="53">
        <f t="shared" si="33"/>
        <v>0</v>
      </c>
      <c r="L85" s="53">
        <f t="shared" si="33"/>
        <v>1929.4966292134832</v>
      </c>
      <c r="M85" s="53">
        <f t="shared" si="33"/>
        <v>4.5454545454545456E-2</v>
      </c>
      <c r="N85" s="53">
        <f t="shared" si="33"/>
        <v>4.4444444444444446E-2</v>
      </c>
    </row>
    <row r="86" spans="1:15">
      <c r="A86" s="117"/>
      <c r="B86" s="98" t="s">
        <v>28</v>
      </c>
      <c r="C86" s="53">
        <f t="shared" ref="C86:N86" si="34">+C11/C163</f>
        <v>0</v>
      </c>
      <c r="D86" s="53">
        <f t="shared" si="34"/>
        <v>0</v>
      </c>
      <c r="E86" s="53">
        <f t="shared" si="34"/>
        <v>0</v>
      </c>
      <c r="F86" s="53">
        <f t="shared" si="34"/>
        <v>0</v>
      </c>
      <c r="G86" s="53">
        <f t="shared" si="34"/>
        <v>0</v>
      </c>
      <c r="H86" s="53">
        <f t="shared" si="34"/>
        <v>0</v>
      </c>
      <c r="I86" s="53">
        <f t="shared" si="34"/>
        <v>0</v>
      </c>
      <c r="J86" s="53">
        <f t="shared" si="34"/>
        <v>0</v>
      </c>
      <c r="K86" s="53">
        <f t="shared" si="34"/>
        <v>0</v>
      </c>
      <c r="L86" s="53">
        <f t="shared" si="34"/>
        <v>0</v>
      </c>
      <c r="M86" s="53">
        <f t="shared" si="34"/>
        <v>0</v>
      </c>
      <c r="N86" s="53">
        <f t="shared" si="34"/>
        <v>0</v>
      </c>
    </row>
    <row r="87" spans="1:15">
      <c r="A87" s="117"/>
      <c r="B87" s="98" t="s">
        <v>40</v>
      </c>
      <c r="C87" s="53">
        <f t="shared" ref="C87:N87" si="35">+C12/C164</f>
        <v>0</v>
      </c>
      <c r="D87" s="53">
        <f t="shared" si="35"/>
        <v>0</v>
      </c>
      <c r="E87" s="53">
        <f t="shared" si="35"/>
        <v>0</v>
      </c>
      <c r="F87" s="53">
        <f t="shared" si="35"/>
        <v>0</v>
      </c>
      <c r="G87" s="53">
        <f t="shared" si="35"/>
        <v>46658.79157894737</v>
      </c>
      <c r="H87" s="53">
        <f t="shared" si="35"/>
        <v>44863.161702127662</v>
      </c>
      <c r="I87" s="53">
        <f t="shared" si="35"/>
        <v>40222.690322580645</v>
      </c>
      <c r="J87" s="53">
        <f t="shared" si="35"/>
        <v>34933.382608695654</v>
      </c>
      <c r="K87" s="53">
        <f t="shared" si="35"/>
        <v>33891.868888888886</v>
      </c>
      <c r="L87" s="53">
        <f t="shared" si="35"/>
        <v>26540.197752808988</v>
      </c>
      <c r="M87" s="53">
        <f t="shared" si="35"/>
        <v>19422.743181818183</v>
      </c>
      <c r="N87" s="53">
        <f t="shared" si="35"/>
        <v>13827.228888888889</v>
      </c>
    </row>
    <row r="88" spans="1:15">
      <c r="A88" s="117"/>
      <c r="B88" s="8" t="s">
        <v>43</v>
      </c>
      <c r="C88" s="53">
        <f t="shared" ref="C88:N88" si="36">+C13/C165</f>
        <v>0</v>
      </c>
      <c r="D88" s="53">
        <f t="shared" si="36"/>
        <v>0</v>
      </c>
      <c r="E88" s="53">
        <f t="shared" si="36"/>
        <v>0</v>
      </c>
      <c r="F88" s="53">
        <f t="shared" si="36"/>
        <v>0</v>
      </c>
      <c r="G88" s="53">
        <f t="shared" si="36"/>
        <v>0</v>
      </c>
      <c r="H88" s="53">
        <f t="shared" si="36"/>
        <v>0</v>
      </c>
      <c r="I88" s="53">
        <f t="shared" si="36"/>
        <v>0</v>
      </c>
      <c r="J88" s="53">
        <f t="shared" si="36"/>
        <v>0</v>
      </c>
      <c r="K88" s="53">
        <f t="shared" si="36"/>
        <v>0</v>
      </c>
      <c r="L88" s="53">
        <f t="shared" si="36"/>
        <v>0</v>
      </c>
      <c r="M88" s="53">
        <f t="shared" si="36"/>
        <v>0</v>
      </c>
      <c r="N88" s="53">
        <f t="shared" si="36"/>
        <v>3175.2733333333335</v>
      </c>
    </row>
    <row r="89" spans="1:15">
      <c r="A89" s="117"/>
      <c r="B89" s="8" t="s">
        <v>21</v>
      </c>
      <c r="C89" s="53">
        <f t="shared" ref="C89:N89" si="37">+C14/C166</f>
        <v>0</v>
      </c>
      <c r="D89" s="53">
        <f t="shared" si="37"/>
        <v>0</v>
      </c>
      <c r="E89" s="53">
        <f t="shared" si="37"/>
        <v>0</v>
      </c>
      <c r="F89" s="53">
        <f t="shared" si="37"/>
        <v>0</v>
      </c>
      <c r="G89" s="53">
        <f t="shared" si="37"/>
        <v>0</v>
      </c>
      <c r="H89" s="53">
        <f t="shared" si="37"/>
        <v>0</v>
      </c>
      <c r="I89" s="53">
        <f t="shared" si="37"/>
        <v>0</v>
      </c>
      <c r="J89" s="53">
        <f t="shared" si="37"/>
        <v>0</v>
      </c>
      <c r="K89" s="53">
        <f t="shared" si="37"/>
        <v>0</v>
      </c>
      <c r="L89" s="53">
        <f t="shared" si="37"/>
        <v>0</v>
      </c>
      <c r="M89" s="53">
        <f t="shared" si="37"/>
        <v>0</v>
      </c>
      <c r="N89" s="53">
        <f t="shared" si="37"/>
        <v>0</v>
      </c>
    </row>
    <row r="90" spans="1:15">
      <c r="A90" s="117"/>
      <c r="B90" s="8" t="s">
        <v>29</v>
      </c>
      <c r="C90" s="53">
        <f t="shared" ref="C90:N90" si="38">+C15/C167</f>
        <v>0</v>
      </c>
      <c r="D90" s="53">
        <f t="shared" si="38"/>
        <v>0</v>
      </c>
      <c r="E90" s="53">
        <f t="shared" si="38"/>
        <v>0</v>
      </c>
      <c r="F90" s="53">
        <f t="shared" si="38"/>
        <v>0</v>
      </c>
      <c r="G90" s="53">
        <f t="shared" si="38"/>
        <v>0</v>
      </c>
      <c r="H90" s="53">
        <f t="shared" si="38"/>
        <v>0</v>
      </c>
      <c r="I90" s="53">
        <f t="shared" si="38"/>
        <v>0</v>
      </c>
      <c r="J90" s="53">
        <f t="shared" si="38"/>
        <v>0</v>
      </c>
      <c r="K90" s="53">
        <f t="shared" si="38"/>
        <v>0</v>
      </c>
      <c r="L90" s="53">
        <f t="shared" si="38"/>
        <v>0</v>
      </c>
      <c r="M90" s="53">
        <f t="shared" si="38"/>
        <v>0</v>
      </c>
      <c r="N90" s="53">
        <f t="shared" si="38"/>
        <v>0</v>
      </c>
    </row>
    <row r="91" spans="1:15">
      <c r="A91" s="60"/>
      <c r="B91" s="8" t="s">
        <v>30</v>
      </c>
      <c r="C91" s="53">
        <f t="shared" ref="C91:N91" si="39">+C16/C168</f>
        <v>-6573.7139999999999</v>
      </c>
      <c r="D91" s="53">
        <f t="shared" si="39"/>
        <v>588.21747572815536</v>
      </c>
      <c r="E91" s="53">
        <f t="shared" si="39"/>
        <v>599.86534653465344</v>
      </c>
      <c r="F91" s="53">
        <f t="shared" si="39"/>
        <v>-7.3469387755102047E-2</v>
      </c>
      <c r="G91" s="53">
        <f t="shared" si="39"/>
        <v>-7.5789473684210532E-2</v>
      </c>
      <c r="H91" s="53">
        <f t="shared" si="39"/>
        <v>-7.6595744680851063E-2</v>
      </c>
      <c r="I91" s="53">
        <f t="shared" si="39"/>
        <v>-7.7419354838709681E-2</v>
      </c>
      <c r="J91" s="53">
        <f t="shared" si="39"/>
        <v>-7.8260869565217397E-2</v>
      </c>
      <c r="K91" s="53">
        <f t="shared" si="39"/>
        <v>-0.08</v>
      </c>
      <c r="L91" s="53">
        <f t="shared" si="39"/>
        <v>-8.0898876404494377E-2</v>
      </c>
      <c r="M91" s="53">
        <f t="shared" si="39"/>
        <v>-8.1818181818181818E-2</v>
      </c>
      <c r="N91" s="53">
        <f t="shared" si="39"/>
        <v>-0.08</v>
      </c>
    </row>
    <row r="92" spans="1:15">
      <c r="A92" s="60"/>
      <c r="B92" s="81" t="s">
        <v>32</v>
      </c>
      <c r="C92" s="53">
        <f t="shared" ref="C92:N92" si="40">+C17/C169</f>
        <v>0</v>
      </c>
      <c r="D92" s="53">
        <f t="shared" si="40"/>
        <v>0</v>
      </c>
      <c r="E92" s="53">
        <f t="shared" si="40"/>
        <v>0</v>
      </c>
      <c r="F92" s="53">
        <f t="shared" si="40"/>
        <v>0</v>
      </c>
      <c r="G92" s="53">
        <f t="shared" si="40"/>
        <v>0</v>
      </c>
      <c r="H92" s="53">
        <f t="shared" si="40"/>
        <v>0</v>
      </c>
      <c r="I92" s="53">
        <f t="shared" si="40"/>
        <v>0</v>
      </c>
      <c r="J92" s="53">
        <f t="shared" si="40"/>
        <v>1336.6391304347826</v>
      </c>
      <c r="K92" s="53">
        <f t="shared" si="40"/>
        <v>1210.5644444444445</v>
      </c>
      <c r="L92" s="53">
        <f t="shared" si="40"/>
        <v>1224.1662921348316</v>
      </c>
      <c r="M92" s="53">
        <f t="shared" si="40"/>
        <v>7.045454545454545E-2</v>
      </c>
      <c r="N92" s="53">
        <f t="shared" si="40"/>
        <v>6.8888888888888888E-2</v>
      </c>
    </row>
    <row r="93" spans="1:15">
      <c r="A93" s="60"/>
      <c r="B93" s="8" t="s">
        <v>26</v>
      </c>
      <c r="C93" s="53">
        <f t="shared" ref="C93:N93" si="41">+C18/C170</f>
        <v>0</v>
      </c>
      <c r="D93" s="53">
        <f t="shared" si="41"/>
        <v>0</v>
      </c>
      <c r="E93" s="53">
        <f t="shared" si="41"/>
        <v>0</v>
      </c>
      <c r="F93" s="53">
        <f t="shared" si="41"/>
        <v>0</v>
      </c>
      <c r="G93" s="53">
        <f t="shared" si="41"/>
        <v>0</v>
      </c>
      <c r="H93" s="53">
        <f t="shared" si="41"/>
        <v>0</v>
      </c>
      <c r="I93" s="53">
        <f t="shared" si="41"/>
        <v>0</v>
      </c>
      <c r="J93" s="53">
        <f t="shared" si="41"/>
        <v>0</v>
      </c>
      <c r="K93" s="53">
        <f t="shared" si="41"/>
        <v>0</v>
      </c>
      <c r="L93" s="53">
        <f t="shared" si="41"/>
        <v>0</v>
      </c>
      <c r="M93" s="53">
        <f t="shared" si="41"/>
        <v>0</v>
      </c>
      <c r="N93" s="53">
        <f t="shared" si="41"/>
        <v>0</v>
      </c>
    </row>
    <row r="94" spans="1:15" s="56" customFormat="1">
      <c r="A94" s="54"/>
      <c r="B94" s="54" t="s">
        <v>19</v>
      </c>
      <c r="C94" s="55">
        <f>+C19/C168</f>
        <v>55974.93</v>
      </c>
      <c r="D94" s="55">
        <f t="shared" ref="D94:N94" si="42">+D19/D168</f>
        <v>49823.88349514563</v>
      </c>
      <c r="E94" s="55">
        <f t="shared" si="42"/>
        <v>34655.188118811879</v>
      </c>
      <c r="F94" s="55">
        <f t="shared" si="42"/>
        <v>21349.926530612243</v>
      </c>
      <c r="G94" s="55">
        <f t="shared" si="42"/>
        <v>57709.997894736844</v>
      </c>
      <c r="H94" s="55">
        <f t="shared" si="42"/>
        <v>53241.934042553192</v>
      </c>
      <c r="I94" s="55">
        <f t="shared" si="42"/>
        <v>35805.896774193548</v>
      </c>
      <c r="J94" s="55">
        <f t="shared" si="42"/>
        <v>19097.426086956522</v>
      </c>
      <c r="K94" s="55">
        <f t="shared" si="42"/>
        <v>6019.3444444444449</v>
      </c>
      <c r="L94" s="55">
        <f t="shared" si="42"/>
        <v>98401.851685393252</v>
      </c>
      <c r="M94" s="55">
        <f t="shared" si="42"/>
        <v>76858.065909090903</v>
      </c>
      <c r="N94" s="55">
        <f t="shared" si="42"/>
        <v>60819.788888888892</v>
      </c>
    </row>
    <row r="95" spans="1:15" ht="12.75" customHeight="1">
      <c r="A95" s="117" t="s">
        <v>14</v>
      </c>
      <c r="B95" s="8" t="s">
        <v>3</v>
      </c>
      <c r="C95" s="53">
        <f t="shared" ref="C95:N95" si="43">+C20/C169</f>
        <v>0</v>
      </c>
      <c r="D95" s="53">
        <f t="shared" ref="D95:E98" si="44">+D20/D169</f>
        <v>0</v>
      </c>
      <c r="E95" s="53">
        <f t="shared" si="44"/>
        <v>1033.3663366336634</v>
      </c>
      <c r="F95" s="53">
        <f t="shared" si="43"/>
        <v>1771.8612244897959</v>
      </c>
      <c r="G95" s="53">
        <f t="shared" si="43"/>
        <v>0</v>
      </c>
      <c r="H95" s="53">
        <f t="shared" si="43"/>
        <v>0</v>
      </c>
      <c r="I95" s="53">
        <f t="shared" si="43"/>
        <v>1976.989247311828</v>
      </c>
      <c r="J95" s="53">
        <f t="shared" si="43"/>
        <v>0</v>
      </c>
      <c r="K95" s="53">
        <f t="shared" si="43"/>
        <v>0</v>
      </c>
      <c r="L95" s="53">
        <f t="shared" si="43"/>
        <v>1949.1842696629215</v>
      </c>
      <c r="M95" s="53">
        <f t="shared" si="43"/>
        <v>0</v>
      </c>
      <c r="N95" s="53">
        <f t="shared" si="43"/>
        <v>0</v>
      </c>
      <c r="O95" s="93">
        <f>SUM(C95:N95)</f>
        <v>6731.401078098208</v>
      </c>
    </row>
    <row r="96" spans="1:15">
      <c r="A96" s="117"/>
      <c r="B96" s="98" t="s">
        <v>7</v>
      </c>
      <c r="C96" s="53">
        <f>+C21/C170</f>
        <v>0</v>
      </c>
      <c r="D96" s="53">
        <f t="shared" si="44"/>
        <v>0</v>
      </c>
      <c r="E96" s="53">
        <f t="shared" si="44"/>
        <v>0</v>
      </c>
      <c r="F96" s="53">
        <f t="shared" ref="F96:N96" si="45">+F21/F170</f>
        <v>0</v>
      </c>
      <c r="G96" s="53">
        <f t="shared" si="45"/>
        <v>0</v>
      </c>
      <c r="H96" s="53">
        <f t="shared" si="45"/>
        <v>0</v>
      </c>
      <c r="I96" s="53">
        <f t="shared" si="45"/>
        <v>0</v>
      </c>
      <c r="J96" s="53">
        <f t="shared" si="45"/>
        <v>0</v>
      </c>
      <c r="K96" s="53">
        <f t="shared" si="45"/>
        <v>62031.84888888889</v>
      </c>
      <c r="L96" s="53">
        <f t="shared" si="45"/>
        <v>0</v>
      </c>
      <c r="M96" s="53">
        <f t="shared" si="45"/>
        <v>0</v>
      </c>
      <c r="N96" s="53">
        <f t="shared" si="45"/>
        <v>0</v>
      </c>
      <c r="O96" s="93">
        <f t="shared" ref="O96:O124" si="46">SUM(C96:N96)</f>
        <v>62031.84888888889</v>
      </c>
    </row>
    <row r="97" spans="1:15">
      <c r="A97" s="117"/>
      <c r="B97" s="98" t="s">
        <v>31</v>
      </c>
      <c r="C97" s="53">
        <f t="shared" ref="C97:N97" si="47">+C22/C171</f>
        <v>0</v>
      </c>
      <c r="D97" s="53">
        <f t="shared" si="44"/>
        <v>0</v>
      </c>
      <c r="E97" s="53">
        <f t="shared" si="44"/>
        <v>0</v>
      </c>
      <c r="F97" s="53">
        <f t="shared" si="47"/>
        <v>0</v>
      </c>
      <c r="G97" s="53">
        <f t="shared" si="47"/>
        <v>0</v>
      </c>
      <c r="H97" s="53">
        <f t="shared" si="47"/>
        <v>0</v>
      </c>
      <c r="I97" s="53">
        <f t="shared" si="47"/>
        <v>0</v>
      </c>
      <c r="J97" s="53">
        <f t="shared" si="47"/>
        <v>0</v>
      </c>
      <c r="K97" s="53">
        <f t="shared" si="47"/>
        <v>0</v>
      </c>
      <c r="L97" s="53">
        <f t="shared" si="47"/>
        <v>0</v>
      </c>
      <c r="M97" s="53">
        <f t="shared" si="47"/>
        <v>0</v>
      </c>
      <c r="N97" s="53">
        <f t="shared" si="47"/>
        <v>0</v>
      </c>
      <c r="O97" s="93">
        <f>SUM(C97:N97)</f>
        <v>0</v>
      </c>
    </row>
    <row r="98" spans="1:15">
      <c r="A98" s="117"/>
      <c r="B98" s="98" t="s">
        <v>34</v>
      </c>
      <c r="C98" s="53">
        <f t="shared" ref="C98:N98" si="48">+C23/C172</f>
        <v>1235.588</v>
      </c>
      <c r="D98" s="53">
        <f t="shared" si="44"/>
        <v>0</v>
      </c>
      <c r="E98" s="53">
        <f t="shared" si="44"/>
        <v>54.320792079207919</v>
      </c>
      <c r="F98" s="53">
        <f t="shared" si="48"/>
        <v>0</v>
      </c>
      <c r="G98" s="53">
        <f t="shared" si="48"/>
        <v>0</v>
      </c>
      <c r="H98" s="53">
        <f t="shared" si="48"/>
        <v>0</v>
      </c>
      <c r="I98" s="53">
        <f t="shared" si="48"/>
        <v>0</v>
      </c>
      <c r="J98" s="53">
        <f t="shared" si="48"/>
        <v>1323.0652173913043</v>
      </c>
      <c r="K98" s="53">
        <f t="shared" si="48"/>
        <v>0</v>
      </c>
      <c r="L98" s="53">
        <f t="shared" si="48"/>
        <v>0</v>
      </c>
      <c r="M98" s="53">
        <f t="shared" si="48"/>
        <v>0</v>
      </c>
      <c r="N98" s="53">
        <f t="shared" si="48"/>
        <v>0</v>
      </c>
      <c r="O98" s="93">
        <f t="shared" si="46"/>
        <v>2612.9740094705121</v>
      </c>
    </row>
    <row r="99" spans="1:15">
      <c r="A99" s="117"/>
      <c r="B99" s="98" t="s">
        <v>27</v>
      </c>
      <c r="C99" s="53">
        <f t="shared" ref="C99:N99" si="49">+C24/C173</f>
        <v>0</v>
      </c>
      <c r="D99" s="53">
        <f t="shared" si="49"/>
        <v>0</v>
      </c>
      <c r="E99" s="53">
        <f t="shared" si="49"/>
        <v>0</v>
      </c>
      <c r="F99" s="53">
        <f t="shared" si="49"/>
        <v>0</v>
      </c>
      <c r="G99" s="53">
        <f t="shared" si="49"/>
        <v>0</v>
      </c>
      <c r="H99" s="53">
        <f t="shared" si="49"/>
        <v>0</v>
      </c>
      <c r="I99" s="53">
        <f t="shared" si="49"/>
        <v>0</v>
      </c>
      <c r="J99" s="53">
        <f t="shared" si="49"/>
        <v>0</v>
      </c>
      <c r="K99" s="53">
        <f t="shared" si="49"/>
        <v>50243.231111111112</v>
      </c>
      <c r="L99" s="53">
        <f t="shared" si="49"/>
        <v>0</v>
      </c>
      <c r="M99" s="53">
        <f t="shared" si="49"/>
        <v>0</v>
      </c>
      <c r="N99" s="53">
        <f t="shared" si="49"/>
        <v>0</v>
      </c>
      <c r="O99" s="93">
        <f t="shared" si="46"/>
        <v>50243.231111111112</v>
      </c>
    </row>
    <row r="100" spans="1:15">
      <c r="A100" s="117"/>
      <c r="B100" s="98" t="s">
        <v>41</v>
      </c>
      <c r="C100" s="53">
        <f t="shared" ref="C100:N100" si="50">+C25/C174</f>
        <v>0</v>
      </c>
      <c r="D100" s="53">
        <f t="shared" si="50"/>
        <v>0</v>
      </c>
      <c r="E100" s="53">
        <f t="shared" si="50"/>
        <v>0</v>
      </c>
      <c r="F100" s="53">
        <f t="shared" si="50"/>
        <v>0</v>
      </c>
      <c r="G100" s="53">
        <f t="shared" si="50"/>
        <v>0</v>
      </c>
      <c r="H100" s="53">
        <f t="shared" si="50"/>
        <v>0</v>
      </c>
      <c r="I100" s="53">
        <f t="shared" si="50"/>
        <v>0</v>
      </c>
      <c r="J100" s="53">
        <f t="shared" si="50"/>
        <v>0</v>
      </c>
      <c r="K100" s="53">
        <f t="shared" si="50"/>
        <v>3657.46</v>
      </c>
      <c r="L100" s="53">
        <f t="shared" si="50"/>
        <v>0</v>
      </c>
      <c r="M100" s="53">
        <f t="shared" si="50"/>
        <v>0</v>
      </c>
      <c r="N100" s="53">
        <f t="shared" si="50"/>
        <v>0</v>
      </c>
      <c r="O100" s="93">
        <f t="shared" si="46"/>
        <v>3657.46</v>
      </c>
    </row>
    <row r="101" spans="1:15">
      <c r="A101" s="117"/>
      <c r="B101" s="98" t="s">
        <v>28</v>
      </c>
      <c r="C101" s="53">
        <f t="shared" ref="C101:N101" si="51">+C26/C175</f>
        <v>0</v>
      </c>
      <c r="D101" s="53">
        <f t="shared" si="51"/>
        <v>0</v>
      </c>
      <c r="E101" s="53">
        <f t="shared" si="51"/>
        <v>0</v>
      </c>
      <c r="F101" s="53">
        <f t="shared" si="51"/>
        <v>0</v>
      </c>
      <c r="G101" s="53">
        <f t="shared" si="51"/>
        <v>0</v>
      </c>
      <c r="H101" s="53">
        <f t="shared" si="51"/>
        <v>0</v>
      </c>
      <c r="I101" s="53">
        <f t="shared" si="51"/>
        <v>0</v>
      </c>
      <c r="J101" s="53">
        <f t="shared" si="51"/>
        <v>0</v>
      </c>
      <c r="K101" s="53">
        <f t="shared" si="51"/>
        <v>0</v>
      </c>
      <c r="L101" s="53">
        <f t="shared" si="51"/>
        <v>0</v>
      </c>
      <c r="M101" s="53">
        <f t="shared" si="51"/>
        <v>0</v>
      </c>
      <c r="N101" s="53">
        <f t="shared" si="51"/>
        <v>0</v>
      </c>
      <c r="O101" s="93">
        <f t="shared" si="46"/>
        <v>0</v>
      </c>
    </row>
    <row r="102" spans="1:15">
      <c r="A102" s="117"/>
      <c r="B102" s="98" t="s">
        <v>40</v>
      </c>
      <c r="C102" s="53">
        <f t="shared" ref="C102:N102" si="52">+C27/C176</f>
        <v>0</v>
      </c>
      <c r="D102" s="53">
        <f t="shared" si="52"/>
        <v>0</v>
      </c>
      <c r="E102" s="53">
        <f t="shared" si="52"/>
        <v>0</v>
      </c>
      <c r="F102" s="53">
        <f t="shared" si="52"/>
        <v>49643.328571428574</v>
      </c>
      <c r="G102" s="53">
        <f t="shared" si="52"/>
        <v>0</v>
      </c>
      <c r="H102" s="53">
        <f t="shared" si="52"/>
        <v>0</v>
      </c>
      <c r="I102" s="53">
        <f t="shared" si="52"/>
        <v>0</v>
      </c>
      <c r="J102" s="53">
        <f t="shared" si="52"/>
        <v>0</v>
      </c>
      <c r="K102" s="53">
        <f t="shared" si="52"/>
        <v>0</v>
      </c>
      <c r="L102" s="53">
        <f t="shared" si="52"/>
        <v>0</v>
      </c>
      <c r="M102" s="53">
        <f t="shared" si="52"/>
        <v>0</v>
      </c>
      <c r="N102" s="53">
        <f t="shared" si="52"/>
        <v>0</v>
      </c>
      <c r="O102" s="93">
        <f>SUM(C102:N102)</f>
        <v>49643.328571428574</v>
      </c>
    </row>
    <row r="103" spans="1:15">
      <c r="A103" s="117"/>
      <c r="B103" s="8" t="s">
        <v>43</v>
      </c>
      <c r="C103" s="53">
        <f t="shared" ref="C103:M103" si="53">+C28/C177</f>
        <v>0</v>
      </c>
      <c r="D103" s="53">
        <f t="shared" si="53"/>
        <v>0</v>
      </c>
      <c r="E103" s="53">
        <f t="shared" si="53"/>
        <v>0</v>
      </c>
      <c r="F103" s="53">
        <f t="shared" si="53"/>
        <v>0</v>
      </c>
      <c r="G103" s="53">
        <f t="shared" si="53"/>
        <v>0</v>
      </c>
      <c r="H103" s="53">
        <f t="shared" si="53"/>
        <v>0</v>
      </c>
      <c r="I103" s="53">
        <f t="shared" si="53"/>
        <v>0</v>
      </c>
      <c r="J103" s="53">
        <f t="shared" si="53"/>
        <v>0</v>
      </c>
      <c r="K103" s="53">
        <f t="shared" si="53"/>
        <v>0</v>
      </c>
      <c r="L103" s="53">
        <f t="shared" si="53"/>
        <v>0</v>
      </c>
      <c r="M103" s="53">
        <f t="shared" si="53"/>
        <v>4848.6090909090908</v>
      </c>
      <c r="N103" s="53">
        <f>+N28/N177</f>
        <v>0</v>
      </c>
      <c r="O103" s="93">
        <f t="shared" si="46"/>
        <v>4848.6090909090908</v>
      </c>
    </row>
    <row r="104" spans="1:15">
      <c r="A104" s="117"/>
      <c r="B104" s="8" t="s">
        <v>21</v>
      </c>
      <c r="C104" s="53">
        <f t="shared" ref="C104:N104" si="54">+C29/C178</f>
        <v>0</v>
      </c>
      <c r="D104" s="53">
        <f t="shared" si="54"/>
        <v>0</v>
      </c>
      <c r="E104" s="53">
        <f t="shared" si="54"/>
        <v>0</v>
      </c>
      <c r="F104" s="53">
        <f t="shared" si="54"/>
        <v>0</v>
      </c>
      <c r="G104" s="53">
        <f t="shared" si="54"/>
        <v>0</v>
      </c>
      <c r="H104" s="53">
        <f t="shared" si="54"/>
        <v>0</v>
      </c>
      <c r="I104" s="53">
        <f t="shared" si="54"/>
        <v>0</v>
      </c>
      <c r="J104" s="53">
        <f t="shared" si="54"/>
        <v>0</v>
      </c>
      <c r="K104" s="53">
        <f t="shared" si="54"/>
        <v>0</v>
      </c>
      <c r="L104" s="53">
        <f t="shared" si="54"/>
        <v>0</v>
      </c>
      <c r="M104" s="53">
        <f t="shared" si="54"/>
        <v>0</v>
      </c>
      <c r="N104" s="53">
        <f t="shared" si="54"/>
        <v>0</v>
      </c>
      <c r="O104" s="93">
        <f t="shared" si="46"/>
        <v>0</v>
      </c>
    </row>
    <row r="105" spans="1:15">
      <c r="A105" s="117"/>
      <c r="B105" s="8" t="s">
        <v>29</v>
      </c>
      <c r="C105" s="53">
        <f t="shared" ref="C105:N105" si="55">+C30/C179</f>
        <v>0</v>
      </c>
      <c r="D105" s="53">
        <f t="shared" si="55"/>
        <v>0</v>
      </c>
      <c r="E105" s="53">
        <f t="shared" si="55"/>
        <v>0</v>
      </c>
      <c r="F105" s="53">
        <f t="shared" si="55"/>
        <v>0</v>
      </c>
      <c r="G105" s="53">
        <f t="shared" si="55"/>
        <v>0</v>
      </c>
      <c r="H105" s="53">
        <f t="shared" si="55"/>
        <v>0</v>
      </c>
      <c r="I105" s="53">
        <f t="shared" si="55"/>
        <v>0</v>
      </c>
      <c r="J105" s="53">
        <f t="shared" si="55"/>
        <v>0</v>
      </c>
      <c r="K105" s="53">
        <f t="shared" si="55"/>
        <v>0</v>
      </c>
      <c r="L105" s="53">
        <f t="shared" si="55"/>
        <v>0</v>
      </c>
      <c r="M105" s="53">
        <f t="shared" si="55"/>
        <v>0</v>
      </c>
      <c r="N105" s="53">
        <f t="shared" si="55"/>
        <v>0</v>
      </c>
      <c r="O105" s="93">
        <f>SUM(C105:N105)</f>
        <v>0</v>
      </c>
    </row>
    <row r="106" spans="1:15">
      <c r="A106" s="60"/>
      <c r="B106" s="8" t="s">
        <v>30</v>
      </c>
      <c r="C106" s="53">
        <f t="shared" ref="C106:N106" si="56">+C31/C180</f>
        <v>7179.5780000000004</v>
      </c>
      <c r="D106" s="53">
        <f t="shared" si="56"/>
        <v>0</v>
      </c>
      <c r="E106" s="53">
        <f t="shared" si="56"/>
        <v>0</v>
      </c>
      <c r="F106" s="53">
        <f t="shared" si="56"/>
        <v>0</v>
      </c>
      <c r="G106" s="53">
        <f t="shared" si="56"/>
        <v>0</v>
      </c>
      <c r="H106" s="53">
        <f t="shared" si="56"/>
        <v>0</v>
      </c>
      <c r="I106" s="53">
        <f t="shared" si="56"/>
        <v>0</v>
      </c>
      <c r="J106" s="53">
        <f t="shared" si="56"/>
        <v>0</v>
      </c>
      <c r="K106" s="53">
        <f t="shared" si="56"/>
        <v>0</v>
      </c>
      <c r="L106" s="53">
        <f t="shared" si="56"/>
        <v>0</v>
      </c>
      <c r="M106" s="53">
        <f t="shared" si="56"/>
        <v>0</v>
      </c>
      <c r="N106" s="53">
        <f t="shared" si="56"/>
        <v>0</v>
      </c>
      <c r="O106" s="93">
        <f t="shared" si="46"/>
        <v>7179.5780000000004</v>
      </c>
    </row>
    <row r="107" spans="1:15">
      <c r="A107" s="60"/>
      <c r="B107" s="81" t="s">
        <v>32</v>
      </c>
      <c r="C107" s="53">
        <f t="shared" ref="C107:N107" si="57">+C32/C181</f>
        <v>0</v>
      </c>
      <c r="D107" s="53">
        <f t="shared" si="57"/>
        <v>0</v>
      </c>
      <c r="E107" s="53">
        <f t="shared" si="57"/>
        <v>0</v>
      </c>
      <c r="F107" s="53">
        <f t="shared" si="57"/>
        <v>0</v>
      </c>
      <c r="G107" s="53">
        <f t="shared" si="57"/>
        <v>0</v>
      </c>
      <c r="H107" s="53">
        <f t="shared" si="57"/>
        <v>0</v>
      </c>
      <c r="I107" s="53">
        <f t="shared" si="57"/>
        <v>1950.6537634408603</v>
      </c>
      <c r="J107" s="53">
        <f t="shared" si="57"/>
        <v>0</v>
      </c>
      <c r="K107" s="53">
        <f t="shared" si="57"/>
        <v>0</v>
      </c>
      <c r="L107" s="53">
        <f t="shared" si="57"/>
        <v>0</v>
      </c>
      <c r="M107" s="53">
        <f t="shared" si="57"/>
        <v>0</v>
      </c>
      <c r="N107" s="53">
        <f t="shared" si="57"/>
        <v>0</v>
      </c>
      <c r="O107" s="93">
        <f t="shared" si="46"/>
        <v>1950.6537634408603</v>
      </c>
    </row>
    <row r="108" spans="1:15">
      <c r="A108" s="60"/>
      <c r="B108" s="8" t="s">
        <v>26</v>
      </c>
      <c r="C108" s="53">
        <f t="shared" ref="C108:N108" si="58">+C33/C182</f>
        <v>0</v>
      </c>
      <c r="D108" s="53">
        <f t="shared" si="58"/>
        <v>0</v>
      </c>
      <c r="E108" s="53">
        <f t="shared" si="58"/>
        <v>0</v>
      </c>
      <c r="F108" s="53">
        <f t="shared" si="58"/>
        <v>0</v>
      </c>
      <c r="G108" s="53">
        <f t="shared" si="58"/>
        <v>0</v>
      </c>
      <c r="H108" s="53">
        <f t="shared" si="58"/>
        <v>0</v>
      </c>
      <c r="I108" s="53">
        <f t="shared" si="58"/>
        <v>0</v>
      </c>
      <c r="J108" s="53">
        <f t="shared" si="58"/>
        <v>0</v>
      </c>
      <c r="K108" s="53">
        <f t="shared" si="58"/>
        <v>0</v>
      </c>
      <c r="L108" s="53">
        <f t="shared" si="58"/>
        <v>0</v>
      </c>
      <c r="M108" s="53">
        <f t="shared" si="58"/>
        <v>0</v>
      </c>
      <c r="N108" s="53">
        <f t="shared" si="58"/>
        <v>0</v>
      </c>
      <c r="O108" s="93">
        <f t="shared" si="46"/>
        <v>0</v>
      </c>
    </row>
    <row r="109" spans="1:15" s="56" customFormat="1">
      <c r="A109" s="54"/>
      <c r="B109" s="54" t="s">
        <v>20</v>
      </c>
      <c r="C109" s="55">
        <f>+C34/C180</f>
        <v>8415.1659999999993</v>
      </c>
      <c r="D109" s="55">
        <f t="shared" ref="D109:N109" si="59">+D34/D180</f>
        <v>0</v>
      </c>
      <c r="E109" s="55">
        <f t="shared" si="59"/>
        <v>1087.6871287128713</v>
      </c>
      <c r="F109" s="55">
        <f t="shared" si="59"/>
        <v>51415.18979591837</v>
      </c>
      <c r="G109" s="55">
        <f t="shared" si="59"/>
        <v>0</v>
      </c>
      <c r="H109" s="55">
        <f t="shared" si="59"/>
        <v>0</v>
      </c>
      <c r="I109" s="55">
        <f t="shared" si="59"/>
        <v>3927.643010752688</v>
      </c>
      <c r="J109" s="55">
        <f t="shared" si="59"/>
        <v>1323.0652173913043</v>
      </c>
      <c r="K109" s="55">
        <f t="shared" si="59"/>
        <v>115932.54</v>
      </c>
      <c r="L109" s="55">
        <f t="shared" si="59"/>
        <v>1949.1842696629215</v>
      </c>
      <c r="M109" s="55">
        <f t="shared" si="59"/>
        <v>4848.6090909090908</v>
      </c>
      <c r="N109" s="55">
        <f t="shared" si="59"/>
        <v>0</v>
      </c>
      <c r="O109" s="91">
        <f t="shared" si="46"/>
        <v>188899.08451334725</v>
      </c>
    </row>
    <row r="110" spans="1:15">
      <c r="A110" s="118" t="s">
        <v>15</v>
      </c>
      <c r="B110" s="98" t="s">
        <v>3</v>
      </c>
      <c r="C110" s="53">
        <f t="shared" ref="C110:N110" si="60">+C35/C181</f>
        <v>1351.8</v>
      </c>
      <c r="D110" s="53">
        <f t="shared" si="60"/>
        <v>0</v>
      </c>
      <c r="E110" s="53">
        <f t="shared" si="60"/>
        <v>1937.150495049505</v>
      </c>
      <c r="F110" s="53">
        <f t="shared" si="60"/>
        <v>839.19591836734696</v>
      </c>
      <c r="G110" s="53">
        <f t="shared" si="60"/>
        <v>0</v>
      </c>
      <c r="H110" s="53">
        <f t="shared" si="60"/>
        <v>0</v>
      </c>
      <c r="I110" s="53">
        <f t="shared" si="60"/>
        <v>1976.6494623655915</v>
      </c>
      <c r="J110" s="53">
        <f t="shared" si="60"/>
        <v>0</v>
      </c>
      <c r="K110" s="53">
        <f t="shared" si="60"/>
        <v>0</v>
      </c>
      <c r="L110" s="53">
        <f t="shared" si="60"/>
        <v>1948.9550561797753</v>
      </c>
      <c r="M110" s="53">
        <f t="shared" si="60"/>
        <v>0</v>
      </c>
      <c r="N110" s="53">
        <f t="shared" si="60"/>
        <v>0</v>
      </c>
      <c r="O110" s="93">
        <f t="shared" si="46"/>
        <v>8053.7509319622186</v>
      </c>
    </row>
    <row r="111" spans="1:15">
      <c r="A111" s="114"/>
      <c r="B111" s="8" t="s">
        <v>7</v>
      </c>
      <c r="C111" s="53">
        <f t="shared" ref="C111:N111" si="61">+C36/C182</f>
        <v>5158.1000000000004</v>
      </c>
      <c r="D111" s="53">
        <f t="shared" si="61"/>
        <v>7718.3592233009713</v>
      </c>
      <c r="E111" s="53">
        <f t="shared" si="61"/>
        <v>6150.2970297029706</v>
      </c>
      <c r="F111" s="53">
        <f t="shared" si="61"/>
        <v>5235.8163265306121</v>
      </c>
      <c r="G111" s="53">
        <f t="shared" si="61"/>
        <v>11165.212631578948</v>
      </c>
      <c r="H111" s="53">
        <f t="shared" si="61"/>
        <v>6214.0957446808507</v>
      </c>
      <c r="I111" s="53">
        <f t="shared" si="61"/>
        <v>6399.9139784946237</v>
      </c>
      <c r="J111" s="53">
        <f t="shared" si="61"/>
        <v>4838.75</v>
      </c>
      <c r="K111" s="53">
        <f t="shared" si="61"/>
        <v>7523.6555555555551</v>
      </c>
      <c r="L111" s="53">
        <f t="shared" si="61"/>
        <v>5160</v>
      </c>
      <c r="M111" s="53">
        <f t="shared" si="61"/>
        <v>6089.4727272727268</v>
      </c>
      <c r="N111" s="53">
        <f t="shared" si="61"/>
        <v>6505.8888888888887</v>
      </c>
      <c r="O111" s="93">
        <f t="shared" si="46"/>
        <v>78159.562106006168</v>
      </c>
    </row>
    <row r="112" spans="1:15">
      <c r="A112" s="114"/>
      <c r="B112" s="8" t="s">
        <v>31</v>
      </c>
      <c r="C112" s="53">
        <f t="shared" ref="C112:N112" si="62">+C37/C183</f>
        <v>5434.4859999999999</v>
      </c>
      <c r="D112" s="53">
        <f t="shared" si="62"/>
        <v>4255.2912621359219</v>
      </c>
      <c r="E112" s="53">
        <f t="shared" si="62"/>
        <v>3673.0495049504952</v>
      </c>
      <c r="F112" s="53">
        <f t="shared" si="62"/>
        <v>1654.961224489796</v>
      </c>
      <c r="G112" s="53">
        <f t="shared" si="62"/>
        <v>2687.8757894736841</v>
      </c>
      <c r="H112" s="53">
        <f t="shared" si="62"/>
        <v>4330.7489361702128</v>
      </c>
      <c r="I112" s="53">
        <f t="shared" si="62"/>
        <v>2274.3440860215055</v>
      </c>
      <c r="J112" s="53">
        <f t="shared" si="62"/>
        <v>1809.4130434782608</v>
      </c>
      <c r="K112" s="53">
        <f t="shared" si="62"/>
        <v>0</v>
      </c>
      <c r="L112" s="53">
        <f t="shared" si="62"/>
        <v>0</v>
      </c>
      <c r="M112" s="53">
        <f t="shared" si="62"/>
        <v>0</v>
      </c>
      <c r="N112" s="53">
        <f t="shared" si="62"/>
        <v>0</v>
      </c>
      <c r="O112" s="93">
        <f t="shared" si="46"/>
        <v>26120.169846719877</v>
      </c>
    </row>
    <row r="113" spans="1:15">
      <c r="A113" s="114"/>
      <c r="B113" s="98" t="s">
        <v>34</v>
      </c>
      <c r="C113" s="53">
        <f>+C38/C184</f>
        <v>800</v>
      </c>
      <c r="D113" s="53">
        <f t="shared" ref="D113:N113" si="63">+D38/D184</f>
        <v>421.35922330097088</v>
      </c>
      <c r="E113" s="53">
        <f t="shared" si="63"/>
        <v>55.603960396039604</v>
      </c>
      <c r="F113" s="53">
        <f t="shared" si="63"/>
        <v>0</v>
      </c>
      <c r="G113" s="53">
        <f t="shared" si="63"/>
        <v>0</v>
      </c>
      <c r="H113" s="53">
        <f t="shared" si="63"/>
        <v>0</v>
      </c>
      <c r="I113" s="53">
        <f t="shared" si="63"/>
        <v>0</v>
      </c>
      <c r="J113" s="53">
        <f t="shared" si="63"/>
        <v>837.39130434782612</v>
      </c>
      <c r="K113" s="53">
        <f t="shared" si="63"/>
        <v>496.22222222222223</v>
      </c>
      <c r="L113" s="53">
        <f t="shared" si="63"/>
        <v>0</v>
      </c>
      <c r="M113" s="53">
        <f t="shared" si="63"/>
        <v>0</v>
      </c>
      <c r="N113" s="53">
        <f t="shared" si="63"/>
        <v>0</v>
      </c>
      <c r="O113" s="93">
        <f t="shared" si="46"/>
        <v>2610.5767102670588</v>
      </c>
    </row>
    <row r="114" spans="1:15">
      <c r="A114" s="114"/>
      <c r="B114" s="98" t="s">
        <v>27</v>
      </c>
      <c r="C114" s="53">
        <f t="shared" ref="C114:N114" si="64">+C39/C185</f>
        <v>3550</v>
      </c>
      <c r="D114" s="53">
        <f t="shared" si="64"/>
        <v>3446.6019417475727</v>
      </c>
      <c r="E114" s="53">
        <f t="shared" si="64"/>
        <v>3514.8514851485147</v>
      </c>
      <c r="F114" s="53">
        <f t="shared" si="64"/>
        <v>3746.2448979591836</v>
      </c>
      <c r="G114" s="53">
        <f t="shared" si="64"/>
        <v>4448.6231578947372</v>
      </c>
      <c r="H114" s="53">
        <f t="shared" si="64"/>
        <v>2203.7340425531916</v>
      </c>
      <c r="I114" s="53">
        <f t="shared" si="64"/>
        <v>3896.8924731182797</v>
      </c>
      <c r="J114" s="53">
        <f t="shared" si="64"/>
        <v>5115.7630434782604</v>
      </c>
      <c r="K114" s="53">
        <f t="shared" si="64"/>
        <v>7227.5444444444447</v>
      </c>
      <c r="L114" s="53">
        <f t="shared" si="64"/>
        <v>6758.1235955056181</v>
      </c>
      <c r="M114" s="53">
        <f t="shared" si="64"/>
        <v>6532.715909090909</v>
      </c>
      <c r="N114" s="53">
        <f t="shared" si="64"/>
        <v>5703.3777777777777</v>
      </c>
      <c r="O114" s="93">
        <f t="shared" si="46"/>
        <v>56144.472768718493</v>
      </c>
    </row>
    <row r="115" spans="1:15">
      <c r="A115" s="114"/>
      <c r="B115" s="98" t="s">
        <v>41</v>
      </c>
      <c r="C115" s="53">
        <f t="shared" ref="C115:N115" si="65">+C40/C186</f>
        <v>0</v>
      </c>
      <c r="D115" s="53">
        <f t="shared" si="65"/>
        <v>0</v>
      </c>
      <c r="E115" s="53">
        <f t="shared" si="65"/>
        <v>0</v>
      </c>
      <c r="F115" s="53">
        <f t="shared" si="65"/>
        <v>0</v>
      </c>
      <c r="G115" s="53">
        <f t="shared" si="65"/>
        <v>0</v>
      </c>
      <c r="H115" s="53">
        <f t="shared" si="65"/>
        <v>0</v>
      </c>
      <c r="I115" s="53">
        <f t="shared" si="65"/>
        <v>0</v>
      </c>
      <c r="J115" s="53">
        <f t="shared" si="65"/>
        <v>0</v>
      </c>
      <c r="K115" s="53">
        <f t="shared" si="65"/>
        <v>1749.4022222222222</v>
      </c>
      <c r="L115" s="53">
        <f t="shared" si="65"/>
        <v>1929.4516853932585</v>
      </c>
      <c r="M115" s="53">
        <f t="shared" si="65"/>
        <v>0</v>
      </c>
      <c r="N115" s="53">
        <f t="shared" si="65"/>
        <v>0</v>
      </c>
      <c r="O115" s="93">
        <f t="shared" si="46"/>
        <v>3678.8539076154807</v>
      </c>
    </row>
    <row r="116" spans="1:15">
      <c r="A116" s="114"/>
      <c r="B116" s="98" t="s">
        <v>28</v>
      </c>
      <c r="C116" s="53">
        <f t="shared" ref="C116:N116" si="66">+C41/C187</f>
        <v>0</v>
      </c>
      <c r="D116" s="53">
        <f t="shared" si="66"/>
        <v>0</v>
      </c>
      <c r="E116" s="53">
        <f t="shared" si="66"/>
        <v>0</v>
      </c>
      <c r="F116" s="53">
        <f t="shared" si="66"/>
        <v>0</v>
      </c>
      <c r="G116" s="53">
        <f t="shared" si="66"/>
        <v>0</v>
      </c>
      <c r="H116" s="53">
        <f t="shared" si="66"/>
        <v>0</v>
      </c>
      <c r="I116" s="53">
        <f t="shared" si="66"/>
        <v>0</v>
      </c>
      <c r="J116" s="53">
        <f t="shared" si="66"/>
        <v>0</v>
      </c>
      <c r="K116" s="53">
        <f t="shared" si="66"/>
        <v>0</v>
      </c>
      <c r="L116" s="53">
        <f t="shared" si="66"/>
        <v>0</v>
      </c>
      <c r="M116" s="53">
        <f t="shared" si="66"/>
        <v>0</v>
      </c>
      <c r="N116" s="53">
        <f t="shared" si="66"/>
        <v>0</v>
      </c>
      <c r="O116" s="93">
        <f t="shared" si="46"/>
        <v>0</v>
      </c>
    </row>
    <row r="117" spans="1:15">
      <c r="A117" s="114"/>
      <c r="B117" s="98" t="s">
        <v>40</v>
      </c>
      <c r="C117" s="53">
        <f t="shared" ref="C117:N117" si="67">+C42/C188</f>
        <v>0</v>
      </c>
      <c r="D117" s="53">
        <f t="shared" si="67"/>
        <v>0</v>
      </c>
      <c r="E117" s="53">
        <f t="shared" si="67"/>
        <v>0</v>
      </c>
      <c r="F117" s="53">
        <f t="shared" si="67"/>
        <v>4412.8673469387759</v>
      </c>
      <c r="G117" s="53">
        <f t="shared" si="67"/>
        <v>2267.8736842105263</v>
      </c>
      <c r="H117" s="53">
        <f t="shared" si="67"/>
        <v>5068.3723404255315</v>
      </c>
      <c r="I117" s="53">
        <f t="shared" si="67"/>
        <v>5664.9354838709678</v>
      </c>
      <c r="J117" s="53">
        <f t="shared" si="67"/>
        <v>1778.2934782608695</v>
      </c>
      <c r="K117" s="53">
        <f t="shared" si="67"/>
        <v>7646.5622222222219</v>
      </c>
      <c r="L117" s="53">
        <f t="shared" si="67"/>
        <v>7335.6876404494378</v>
      </c>
      <c r="M117" s="53">
        <f t="shared" si="67"/>
        <v>5281.2590909090914</v>
      </c>
      <c r="N117" s="53">
        <f t="shared" si="67"/>
        <v>4753.6933333333336</v>
      </c>
      <c r="O117" s="93">
        <f t="shared" si="46"/>
        <v>44209.544620620756</v>
      </c>
    </row>
    <row r="118" spans="1:15">
      <c r="A118" s="114"/>
      <c r="B118" s="8" t="s">
        <v>43</v>
      </c>
      <c r="C118" s="53">
        <f t="shared" ref="C118:N118" si="68">+C43/C189</f>
        <v>0</v>
      </c>
      <c r="D118" s="53">
        <f t="shared" si="68"/>
        <v>0</v>
      </c>
      <c r="E118" s="53">
        <f t="shared" si="68"/>
        <v>0</v>
      </c>
      <c r="F118" s="53">
        <f t="shared" si="68"/>
        <v>0</v>
      </c>
      <c r="G118" s="53">
        <f t="shared" si="68"/>
        <v>0</v>
      </c>
      <c r="H118" s="53">
        <f t="shared" si="68"/>
        <v>0</v>
      </c>
      <c r="I118" s="53">
        <f t="shared" si="68"/>
        <v>0</v>
      </c>
      <c r="J118" s="53">
        <f t="shared" si="68"/>
        <v>0</v>
      </c>
      <c r="K118" s="53">
        <f t="shared" si="68"/>
        <v>0</v>
      </c>
      <c r="L118" s="53">
        <f t="shared" si="68"/>
        <v>0</v>
      </c>
      <c r="M118" s="53">
        <f t="shared" si="68"/>
        <v>1601.1704545454545</v>
      </c>
      <c r="N118" s="53">
        <f t="shared" si="68"/>
        <v>1945.6333333333334</v>
      </c>
      <c r="O118" s="93">
        <f t="shared" si="46"/>
        <v>3546.8037878787882</v>
      </c>
    </row>
    <row r="119" spans="1:15">
      <c r="A119" s="114"/>
      <c r="B119" s="8" t="s">
        <v>21</v>
      </c>
      <c r="C119" s="53">
        <f t="shared" ref="C119:N119" si="69">+C44/C190</f>
        <v>0</v>
      </c>
      <c r="D119" s="53">
        <f t="shared" si="69"/>
        <v>0</v>
      </c>
      <c r="E119" s="53">
        <f t="shared" si="69"/>
        <v>0</v>
      </c>
      <c r="F119" s="53">
        <f t="shared" si="69"/>
        <v>0</v>
      </c>
      <c r="G119" s="53">
        <f t="shared" si="69"/>
        <v>0</v>
      </c>
      <c r="H119" s="53">
        <f t="shared" si="69"/>
        <v>0</v>
      </c>
      <c r="I119" s="53">
        <f t="shared" si="69"/>
        <v>0</v>
      </c>
      <c r="J119" s="53">
        <f t="shared" si="69"/>
        <v>0</v>
      </c>
      <c r="K119" s="53">
        <f t="shared" si="69"/>
        <v>0</v>
      </c>
      <c r="L119" s="53">
        <f t="shared" si="69"/>
        <v>0</v>
      </c>
      <c r="M119" s="53">
        <f t="shared" si="69"/>
        <v>0</v>
      </c>
      <c r="N119" s="53">
        <f t="shared" si="69"/>
        <v>0</v>
      </c>
      <c r="O119" s="93">
        <f t="shared" si="46"/>
        <v>0</v>
      </c>
    </row>
    <row r="120" spans="1:15">
      <c r="A120" s="115"/>
      <c r="B120" s="8" t="s">
        <v>29</v>
      </c>
      <c r="C120" s="53">
        <f t="shared" ref="C120:N120" si="70">+C45/C191</f>
        <v>0</v>
      </c>
      <c r="D120" s="53">
        <f t="shared" si="70"/>
        <v>0</v>
      </c>
      <c r="E120" s="53">
        <f t="shared" si="70"/>
        <v>0</v>
      </c>
      <c r="F120" s="53">
        <f t="shared" si="70"/>
        <v>0</v>
      </c>
      <c r="G120" s="53">
        <f t="shared" si="70"/>
        <v>0</v>
      </c>
      <c r="H120" s="53">
        <f t="shared" si="70"/>
        <v>0</v>
      </c>
      <c r="I120" s="53">
        <f t="shared" si="70"/>
        <v>0</v>
      </c>
      <c r="J120" s="53">
        <f t="shared" si="70"/>
        <v>0</v>
      </c>
      <c r="K120" s="53">
        <f t="shared" si="70"/>
        <v>0</v>
      </c>
      <c r="L120" s="53">
        <f t="shared" si="70"/>
        <v>0</v>
      </c>
      <c r="M120" s="53">
        <f t="shared" si="70"/>
        <v>0</v>
      </c>
      <c r="N120" s="53">
        <f t="shared" si="70"/>
        <v>0</v>
      </c>
      <c r="O120" s="93">
        <f t="shared" si="46"/>
        <v>0</v>
      </c>
    </row>
    <row r="121" spans="1:15">
      <c r="A121" s="61"/>
      <c r="B121" s="8" t="s">
        <v>30</v>
      </c>
      <c r="C121" s="53">
        <f t="shared" ref="C121:N121" si="71">+C46/C192</f>
        <v>0</v>
      </c>
      <c r="D121" s="53">
        <f t="shared" si="71"/>
        <v>0</v>
      </c>
      <c r="E121" s="53">
        <f t="shared" si="71"/>
        <v>599.93663366336636</v>
      </c>
      <c r="F121" s="53">
        <f t="shared" si="71"/>
        <v>0</v>
      </c>
      <c r="G121" s="53">
        <f t="shared" si="71"/>
        <v>0</v>
      </c>
      <c r="H121" s="53">
        <f t="shared" si="71"/>
        <v>0</v>
      </c>
      <c r="I121" s="53">
        <f t="shared" si="71"/>
        <v>0</v>
      </c>
      <c r="J121" s="53">
        <f t="shared" si="71"/>
        <v>0</v>
      </c>
      <c r="K121" s="53">
        <f t="shared" si="71"/>
        <v>0</v>
      </c>
      <c r="L121" s="53">
        <f t="shared" si="71"/>
        <v>0</v>
      </c>
      <c r="M121" s="53">
        <f t="shared" si="71"/>
        <v>0</v>
      </c>
      <c r="N121" s="53">
        <f t="shared" si="71"/>
        <v>0</v>
      </c>
      <c r="O121" s="93">
        <f t="shared" si="46"/>
        <v>599.93663366336636</v>
      </c>
    </row>
    <row r="122" spans="1:15">
      <c r="A122" s="61"/>
      <c r="B122" s="81" t="s">
        <v>32</v>
      </c>
      <c r="C122" s="53">
        <f t="shared" ref="C122:N122" si="72">+C47/C193</f>
        <v>0</v>
      </c>
      <c r="D122" s="53">
        <f t="shared" si="72"/>
        <v>0</v>
      </c>
      <c r="E122" s="53">
        <f t="shared" si="72"/>
        <v>0</v>
      </c>
      <c r="F122" s="53">
        <f t="shared" si="72"/>
        <v>0</v>
      </c>
      <c r="G122" s="53">
        <f t="shared" si="72"/>
        <v>0</v>
      </c>
      <c r="H122" s="53">
        <f t="shared" si="72"/>
        <v>0</v>
      </c>
      <c r="I122" s="53">
        <f t="shared" si="72"/>
        <v>628.38709677419354</v>
      </c>
      <c r="J122" s="53">
        <f t="shared" si="72"/>
        <v>152.39130434782609</v>
      </c>
      <c r="K122" s="53">
        <f t="shared" si="72"/>
        <v>0</v>
      </c>
      <c r="L122" s="53">
        <f t="shared" si="72"/>
        <v>1224.0966292134831</v>
      </c>
      <c r="M122" s="53">
        <f t="shared" si="72"/>
        <v>0</v>
      </c>
      <c r="N122" s="53">
        <f t="shared" si="72"/>
        <v>0</v>
      </c>
      <c r="O122" s="93">
        <f t="shared" si="46"/>
        <v>2004.8750303355027</v>
      </c>
    </row>
    <row r="123" spans="1:15">
      <c r="A123" s="61"/>
      <c r="B123" s="8" t="s">
        <v>26</v>
      </c>
      <c r="C123" s="53">
        <f t="shared" ref="C123:N123" si="73">+C48/C194</f>
        <v>0</v>
      </c>
      <c r="D123" s="53">
        <f t="shared" si="73"/>
        <v>0</v>
      </c>
      <c r="E123" s="53">
        <f t="shared" si="73"/>
        <v>0</v>
      </c>
      <c r="F123" s="53">
        <f t="shared" si="73"/>
        <v>0</v>
      </c>
      <c r="G123" s="53">
        <f t="shared" si="73"/>
        <v>0</v>
      </c>
      <c r="H123" s="53">
        <f t="shared" si="73"/>
        <v>0</v>
      </c>
      <c r="I123" s="53">
        <f t="shared" si="73"/>
        <v>0</v>
      </c>
      <c r="J123" s="53">
        <f t="shared" si="73"/>
        <v>0</v>
      </c>
      <c r="K123" s="53">
        <f t="shared" si="73"/>
        <v>0</v>
      </c>
      <c r="L123" s="53">
        <f t="shared" si="73"/>
        <v>0</v>
      </c>
      <c r="M123" s="53">
        <f t="shared" si="73"/>
        <v>0</v>
      </c>
      <c r="N123" s="53">
        <f t="shared" si="73"/>
        <v>0</v>
      </c>
      <c r="O123" s="93">
        <f t="shared" si="46"/>
        <v>0</v>
      </c>
    </row>
    <row r="124" spans="1:15" s="56" customFormat="1">
      <c r="A124" s="54"/>
      <c r="B124" s="54" t="s">
        <v>17</v>
      </c>
      <c r="C124" s="55">
        <f t="shared" ref="C124:N124" si="74">+C49/C192</f>
        <v>16294.386</v>
      </c>
      <c r="D124" s="55">
        <f t="shared" si="74"/>
        <v>15841.611650485436</v>
      </c>
      <c r="E124" s="55">
        <f t="shared" si="74"/>
        <v>15930.889108910891</v>
      </c>
      <c r="F124" s="55">
        <f t="shared" si="74"/>
        <v>15889.085714285715</v>
      </c>
      <c r="G124" s="55">
        <f t="shared" si="74"/>
        <v>20569.585263157896</v>
      </c>
      <c r="H124" s="55">
        <f t="shared" si="74"/>
        <v>17816.951063829787</v>
      </c>
      <c r="I124" s="55">
        <f>+I49/I192</f>
        <v>20841.122580645162</v>
      </c>
      <c r="J124" s="55">
        <f t="shared" si="74"/>
        <v>14532.002173913044</v>
      </c>
      <c r="K124" s="55">
        <f t="shared" si="74"/>
        <v>24643.386666666665</v>
      </c>
      <c r="L124" s="55">
        <f t="shared" si="74"/>
        <v>24356.314606741573</v>
      </c>
      <c r="M124" s="55">
        <f t="shared" si="74"/>
        <v>19504.618181818183</v>
      </c>
      <c r="N124" s="55">
        <f t="shared" si="74"/>
        <v>18908.593333333334</v>
      </c>
      <c r="O124" s="91">
        <f t="shared" si="46"/>
        <v>225128.54634378766</v>
      </c>
    </row>
    <row r="125" spans="1:15">
      <c r="A125" s="115" t="s">
        <v>16</v>
      </c>
      <c r="B125" s="8" t="s">
        <v>3</v>
      </c>
      <c r="C125" s="53">
        <f t="shared" ref="C125:M125" si="75">+C50/C193</f>
        <v>-3222.89</v>
      </c>
      <c r="D125" s="53">
        <f t="shared" si="75"/>
        <v>0</v>
      </c>
      <c r="E125" s="53">
        <f t="shared" si="75"/>
        <v>-903.7841584158416</v>
      </c>
      <c r="F125" s="53">
        <f t="shared" si="75"/>
        <v>932.66530612244901</v>
      </c>
      <c r="G125" s="53">
        <f t="shared" si="75"/>
        <v>0</v>
      </c>
      <c r="H125" s="53">
        <f t="shared" si="75"/>
        <v>0</v>
      </c>
      <c r="I125" s="53">
        <f t="shared" si="75"/>
        <v>0.33978494623655914</v>
      </c>
      <c r="J125" s="53">
        <f t="shared" si="75"/>
        <v>0</v>
      </c>
      <c r="K125" s="53">
        <f t="shared" si="75"/>
        <v>0</v>
      </c>
      <c r="L125" s="53">
        <f t="shared" si="75"/>
        <v>0.2292134831460674</v>
      </c>
      <c r="M125" s="53">
        <f t="shared" si="75"/>
        <v>0</v>
      </c>
      <c r="N125" s="53">
        <f>+N50/N193</f>
        <v>0</v>
      </c>
    </row>
    <row r="126" spans="1:15">
      <c r="A126" s="117"/>
      <c r="B126" s="8" t="s">
        <v>7</v>
      </c>
      <c r="C126" s="53">
        <f t="shared" ref="C126:M126" si="76">+C51/C194</f>
        <v>15135.736000000001</v>
      </c>
      <c r="D126" s="53">
        <f t="shared" si="76"/>
        <v>6976.5300970873786</v>
      </c>
      <c r="E126" s="53">
        <f t="shared" si="76"/>
        <v>964.38217821782177</v>
      </c>
      <c r="F126" s="53">
        <f t="shared" si="76"/>
        <v>-4241.9122448979588</v>
      </c>
      <c r="G126" s="53">
        <f t="shared" si="76"/>
        <v>0</v>
      </c>
      <c r="H126" s="53">
        <f t="shared" si="76"/>
        <v>-6214.0957446808507</v>
      </c>
      <c r="I126" s="53">
        <f t="shared" si="76"/>
        <v>-12680.827956989247</v>
      </c>
      <c r="J126" s="53">
        <f t="shared" si="76"/>
        <v>-17657.41304347826</v>
      </c>
      <c r="K126" s="53">
        <f t="shared" si="76"/>
        <v>36458.393333333333</v>
      </c>
      <c r="L126" s="53">
        <f t="shared" si="76"/>
        <v>31708.038202247189</v>
      </c>
      <c r="M126" s="53">
        <f t="shared" si="76"/>
        <v>25978.88409090909</v>
      </c>
      <c r="N126" s="53">
        <f>+N51/N194</f>
        <v>18895.686666666668</v>
      </c>
    </row>
    <row r="127" spans="1:15">
      <c r="A127" s="117"/>
      <c r="B127" s="98" t="s">
        <v>31</v>
      </c>
      <c r="C127" s="53">
        <f t="shared" ref="C127:N127" si="77">+C52/C195</f>
        <v>20118.812000000002</v>
      </c>
      <c r="D127" s="53">
        <f t="shared" si="77"/>
        <v>15277.535922330097</v>
      </c>
      <c r="E127" s="53">
        <f t="shared" si="77"/>
        <v>11907.011881188118</v>
      </c>
      <c r="F127" s="53">
        <f t="shared" si="77"/>
        <v>10616.551020408164</v>
      </c>
      <c r="G127" s="53">
        <f t="shared" si="77"/>
        <v>8263.9347368421058</v>
      </c>
      <c r="H127" s="53">
        <f t="shared" si="77"/>
        <v>4021.1</v>
      </c>
      <c r="I127" s="53">
        <f t="shared" si="77"/>
        <v>1789.9935483870968</v>
      </c>
      <c r="J127" s="53">
        <f t="shared" si="77"/>
        <v>3.6956521739130437E-2</v>
      </c>
      <c r="K127" s="53">
        <f t="shared" si="77"/>
        <v>3.7777777777777778E-2</v>
      </c>
      <c r="L127" s="53">
        <f t="shared" si="77"/>
        <v>3.8202247191011236E-2</v>
      </c>
      <c r="M127" s="53">
        <f t="shared" si="77"/>
        <v>3.8636363636363635E-2</v>
      </c>
      <c r="N127" s="53">
        <f t="shared" si="77"/>
        <v>3.7777777777777778E-2</v>
      </c>
    </row>
    <row r="128" spans="1:15">
      <c r="A128" s="117"/>
      <c r="B128" s="98" t="s">
        <v>34</v>
      </c>
      <c r="C128" s="53">
        <f t="shared" ref="C128:N128" si="78">+C53/C196</f>
        <v>435.58800000000002</v>
      </c>
      <c r="D128" s="53">
        <f t="shared" si="78"/>
        <v>1.5417475728155339</v>
      </c>
      <c r="E128" s="53">
        <f t="shared" si="78"/>
        <v>0.28910891089108909</v>
      </c>
      <c r="F128" s="53">
        <f t="shared" si="78"/>
        <v>0.29795918367346941</v>
      </c>
      <c r="G128" s="53">
        <f t="shared" si="78"/>
        <v>0.30736842105263157</v>
      </c>
      <c r="H128" s="53">
        <f t="shared" si="78"/>
        <v>0.31063829787234043</v>
      </c>
      <c r="I128" s="53">
        <f t="shared" si="78"/>
        <v>0.3139784946236559</v>
      </c>
      <c r="J128" s="53">
        <f t="shared" si="78"/>
        <v>485.99130434782609</v>
      </c>
      <c r="K128" s="53">
        <f t="shared" si="78"/>
        <v>0.56888888888888889</v>
      </c>
      <c r="L128" s="53">
        <f t="shared" si="78"/>
        <v>0.57528089887640455</v>
      </c>
      <c r="M128" s="53">
        <f t="shared" si="78"/>
        <v>0.58181818181818179</v>
      </c>
      <c r="N128" s="53">
        <f t="shared" si="78"/>
        <v>0.56888888888888889</v>
      </c>
    </row>
    <row r="129" spans="1:15">
      <c r="A129" s="117"/>
      <c r="B129" s="98" t="s">
        <v>27</v>
      </c>
      <c r="C129" s="53">
        <f t="shared" ref="C129:N129" si="79">+C54/C197</f>
        <v>15022.6</v>
      </c>
      <c r="D129" s="53">
        <f t="shared" si="79"/>
        <v>11138.446601941747</v>
      </c>
      <c r="E129" s="53">
        <f t="shared" si="79"/>
        <v>7844.1584158415844</v>
      </c>
      <c r="F129" s="53">
        <f t="shared" si="79"/>
        <v>4338.0408163265311</v>
      </c>
      <c r="G129" s="53">
        <f t="shared" si="79"/>
        <v>26.408421052631578</v>
      </c>
      <c r="H129" s="53">
        <f t="shared" si="79"/>
        <v>-2177.0446808510637</v>
      </c>
      <c r="I129" s="53">
        <f t="shared" si="79"/>
        <v>-6097.3462365591395</v>
      </c>
      <c r="J129" s="53">
        <f t="shared" si="79"/>
        <v>-11279.384782608695</v>
      </c>
      <c r="K129" s="53">
        <f t="shared" si="79"/>
        <v>31485.648888888889</v>
      </c>
      <c r="L129" s="53">
        <f t="shared" si="79"/>
        <v>25081.296629213484</v>
      </c>
      <c r="M129" s="53">
        <f t="shared" si="79"/>
        <v>18833.595454545455</v>
      </c>
      <c r="N129" s="53">
        <f t="shared" si="79"/>
        <v>12711.693333333333</v>
      </c>
    </row>
    <row r="130" spans="1:15">
      <c r="A130" s="117"/>
      <c r="B130" s="98" t="s">
        <v>41</v>
      </c>
      <c r="C130" s="53">
        <f t="shared" ref="C130:M130" si="80">+C55/C198</f>
        <v>0</v>
      </c>
      <c r="D130" s="53">
        <f t="shared" si="80"/>
        <v>0</v>
      </c>
      <c r="E130" s="53">
        <f t="shared" si="80"/>
        <v>0</v>
      </c>
      <c r="F130" s="53">
        <f t="shared" si="80"/>
        <v>0</v>
      </c>
      <c r="G130" s="53">
        <f t="shared" si="80"/>
        <v>0</v>
      </c>
      <c r="H130" s="53">
        <f t="shared" si="80"/>
        <v>0</v>
      </c>
      <c r="I130" s="53">
        <f t="shared" si="80"/>
        <v>0</v>
      </c>
      <c r="J130" s="53">
        <f t="shared" si="80"/>
        <v>0</v>
      </c>
      <c r="K130" s="53">
        <f t="shared" si="80"/>
        <v>1908.0577777777778</v>
      </c>
      <c r="L130" s="53">
        <f t="shared" si="80"/>
        <v>4.49438202247191E-2</v>
      </c>
      <c r="M130" s="53">
        <f t="shared" si="80"/>
        <v>4.5454545454545456E-2</v>
      </c>
      <c r="N130" s="53">
        <f>+N55/N198</f>
        <v>4.4444444444444446E-2</v>
      </c>
    </row>
    <row r="131" spans="1:15">
      <c r="A131" s="117"/>
      <c r="B131" s="98" t="s">
        <v>28</v>
      </c>
      <c r="C131" s="53">
        <f t="shared" ref="C131:M131" si="81">+C56/C199</f>
        <v>0</v>
      </c>
      <c r="D131" s="53">
        <f t="shared" si="81"/>
        <v>0</v>
      </c>
      <c r="E131" s="53">
        <f t="shared" si="81"/>
        <v>0</v>
      </c>
      <c r="F131" s="53">
        <f t="shared" si="81"/>
        <v>0</v>
      </c>
      <c r="G131" s="53">
        <f t="shared" si="81"/>
        <v>0</v>
      </c>
      <c r="H131" s="53">
        <f t="shared" si="81"/>
        <v>0</v>
      </c>
      <c r="I131" s="53">
        <f t="shared" si="81"/>
        <v>0</v>
      </c>
      <c r="J131" s="53">
        <f t="shared" si="81"/>
        <v>0</v>
      </c>
      <c r="K131" s="53">
        <f t="shared" si="81"/>
        <v>0</v>
      </c>
      <c r="L131" s="53">
        <f t="shared" si="81"/>
        <v>0</v>
      </c>
      <c r="M131" s="53">
        <f t="shared" si="81"/>
        <v>0</v>
      </c>
      <c r="N131" s="53">
        <f>+N56/N199</f>
        <v>0</v>
      </c>
    </row>
    <row r="132" spans="1:15">
      <c r="A132" s="117"/>
      <c r="B132" s="98" t="s">
        <v>40</v>
      </c>
      <c r="C132" s="53">
        <f t="shared" ref="C132:N132" si="82">+C57/C200</f>
        <v>0</v>
      </c>
      <c r="D132" s="53">
        <f t="shared" si="82"/>
        <v>0</v>
      </c>
      <c r="E132" s="53">
        <f t="shared" si="82"/>
        <v>0</v>
      </c>
      <c r="F132" s="53">
        <f t="shared" si="82"/>
        <v>45230.461224489794</v>
      </c>
      <c r="G132" s="53">
        <f t="shared" si="82"/>
        <v>44390.917894736842</v>
      </c>
      <c r="H132" s="53">
        <f t="shared" si="82"/>
        <v>39794.789361702125</v>
      </c>
      <c r="I132" s="53">
        <f t="shared" si="82"/>
        <v>34557.754838709676</v>
      </c>
      <c r="J132" s="53">
        <f t="shared" si="82"/>
        <v>33155.089130434782</v>
      </c>
      <c r="K132" s="53">
        <f t="shared" si="82"/>
        <v>26245.306666666667</v>
      </c>
      <c r="L132" s="53">
        <f t="shared" si="82"/>
        <v>19204.510112359552</v>
      </c>
      <c r="M132" s="53">
        <f t="shared" si="82"/>
        <v>14141.484090909091</v>
      </c>
      <c r="N132" s="53">
        <f t="shared" si="82"/>
        <v>9073.5355555555561</v>
      </c>
    </row>
    <row r="133" spans="1:15">
      <c r="A133" s="117"/>
      <c r="B133" s="8" t="s">
        <v>43</v>
      </c>
      <c r="C133" s="53">
        <f t="shared" ref="C133:N133" si="83">+C58/C201</f>
        <v>0</v>
      </c>
      <c r="D133" s="53">
        <f t="shared" si="83"/>
        <v>0</v>
      </c>
      <c r="E133" s="53">
        <f t="shared" si="83"/>
        <v>0</v>
      </c>
      <c r="F133" s="53">
        <f t="shared" si="83"/>
        <v>0</v>
      </c>
      <c r="G133" s="53">
        <f t="shared" si="83"/>
        <v>0</v>
      </c>
      <c r="H133" s="53">
        <f t="shared" si="83"/>
        <v>0</v>
      </c>
      <c r="I133" s="53">
        <f t="shared" si="83"/>
        <v>0</v>
      </c>
      <c r="J133" s="53">
        <f t="shared" si="83"/>
        <v>0</v>
      </c>
      <c r="K133" s="53">
        <f t="shared" si="83"/>
        <v>0</v>
      </c>
      <c r="L133" s="53">
        <f t="shared" si="83"/>
        <v>0</v>
      </c>
      <c r="M133" s="53">
        <f t="shared" si="83"/>
        <v>3247.4386363636363</v>
      </c>
      <c r="N133" s="53">
        <f t="shared" si="83"/>
        <v>1229.6400000000001</v>
      </c>
    </row>
    <row r="134" spans="1:15">
      <c r="A134" s="117"/>
      <c r="B134" s="8" t="s">
        <v>21</v>
      </c>
      <c r="C134" s="53">
        <f t="shared" ref="C134:N134" si="84">+C59/C202</f>
        <v>0</v>
      </c>
      <c r="D134" s="53">
        <f t="shared" si="84"/>
        <v>0</v>
      </c>
      <c r="E134" s="53">
        <f t="shared" si="84"/>
        <v>0</v>
      </c>
      <c r="F134" s="53">
        <f t="shared" si="84"/>
        <v>0</v>
      </c>
      <c r="G134" s="53">
        <f t="shared" si="84"/>
        <v>0</v>
      </c>
      <c r="H134" s="53">
        <f t="shared" si="84"/>
        <v>0</v>
      </c>
      <c r="I134" s="53">
        <f t="shared" si="84"/>
        <v>0</v>
      </c>
      <c r="J134" s="53">
        <f t="shared" si="84"/>
        <v>0</v>
      </c>
      <c r="K134" s="53">
        <f t="shared" si="84"/>
        <v>0</v>
      </c>
      <c r="L134" s="53">
        <f t="shared" si="84"/>
        <v>0</v>
      </c>
      <c r="M134" s="53">
        <f t="shared" si="84"/>
        <v>0</v>
      </c>
      <c r="N134" s="53">
        <f t="shared" si="84"/>
        <v>0</v>
      </c>
    </row>
    <row r="135" spans="1:15">
      <c r="A135" s="117"/>
      <c r="B135" s="8" t="s">
        <v>29</v>
      </c>
      <c r="C135" s="53">
        <f t="shared" ref="C135:N135" si="85">+C60/C203</f>
        <v>0</v>
      </c>
      <c r="D135" s="53">
        <f t="shared" si="85"/>
        <v>0</v>
      </c>
      <c r="E135" s="53">
        <f t="shared" si="85"/>
        <v>0</v>
      </c>
      <c r="F135" s="53">
        <f t="shared" si="85"/>
        <v>0</v>
      </c>
      <c r="G135" s="53">
        <f t="shared" si="85"/>
        <v>0</v>
      </c>
      <c r="H135" s="53">
        <f t="shared" si="85"/>
        <v>0</v>
      </c>
      <c r="I135" s="53">
        <f t="shared" si="85"/>
        <v>0</v>
      </c>
      <c r="J135" s="53">
        <f t="shared" si="85"/>
        <v>0</v>
      </c>
      <c r="K135" s="53">
        <f t="shared" si="85"/>
        <v>0</v>
      </c>
      <c r="L135" s="53">
        <f t="shared" si="85"/>
        <v>0</v>
      </c>
      <c r="M135" s="53">
        <f t="shared" si="85"/>
        <v>0</v>
      </c>
      <c r="N135" s="53">
        <f t="shared" si="85"/>
        <v>0</v>
      </c>
    </row>
    <row r="136" spans="1:15">
      <c r="A136" s="60"/>
      <c r="B136" s="8" t="s">
        <v>30</v>
      </c>
      <c r="C136" s="53">
        <f t="shared" ref="C136:N136" si="86">+C61/C204</f>
        <v>605.86400000000003</v>
      </c>
      <c r="D136" s="53">
        <f t="shared" si="86"/>
        <v>588.21747572815536</v>
      </c>
      <c r="E136" s="53">
        <f t="shared" si="86"/>
        <v>-7.1287128712871281E-2</v>
      </c>
      <c r="F136" s="53">
        <f t="shared" si="86"/>
        <v>-7.3469387755102047E-2</v>
      </c>
      <c r="G136" s="53">
        <f t="shared" si="86"/>
        <v>-7.5789473684210532E-2</v>
      </c>
      <c r="H136" s="53">
        <f t="shared" si="86"/>
        <v>-7.6595744680851063E-2</v>
      </c>
      <c r="I136" s="53">
        <f t="shared" si="86"/>
        <v>-7.7419354838709681E-2</v>
      </c>
      <c r="J136" s="53">
        <f t="shared" si="86"/>
        <v>-7.8260869565217397E-2</v>
      </c>
      <c r="K136" s="53">
        <f t="shared" si="86"/>
        <v>-0.08</v>
      </c>
      <c r="L136" s="53">
        <f t="shared" si="86"/>
        <v>-8.0898876404494377E-2</v>
      </c>
      <c r="M136" s="53">
        <f t="shared" si="86"/>
        <v>-8.1818181818181818E-2</v>
      </c>
      <c r="N136" s="53">
        <f t="shared" si="86"/>
        <v>-0.08</v>
      </c>
    </row>
    <row r="137" spans="1:15">
      <c r="A137" s="60"/>
      <c r="B137" s="81" t="s">
        <v>32</v>
      </c>
      <c r="C137" s="53">
        <f t="shared" ref="C137:N137" si="87">+C62/C205</f>
        <v>0</v>
      </c>
      <c r="D137" s="53">
        <f t="shared" si="87"/>
        <v>0</v>
      </c>
      <c r="E137" s="53">
        <f t="shared" si="87"/>
        <v>0</v>
      </c>
      <c r="F137" s="53">
        <f t="shared" si="87"/>
        <v>0</v>
      </c>
      <c r="G137" s="53">
        <f t="shared" si="87"/>
        <v>0</v>
      </c>
      <c r="H137" s="53">
        <f t="shared" si="87"/>
        <v>0</v>
      </c>
      <c r="I137" s="53">
        <f t="shared" si="87"/>
        <v>1322.2666666666667</v>
      </c>
      <c r="J137" s="53">
        <f t="shared" si="87"/>
        <v>1184.2478260869566</v>
      </c>
      <c r="K137" s="53">
        <f t="shared" si="87"/>
        <v>1210.5644444444445</v>
      </c>
      <c r="L137" s="53">
        <f t="shared" si="87"/>
        <v>6.9662921348314602E-2</v>
      </c>
      <c r="M137" s="53">
        <f t="shared" si="87"/>
        <v>7.045454545454545E-2</v>
      </c>
      <c r="N137" s="53">
        <f t="shared" si="87"/>
        <v>6.8888888888888888E-2</v>
      </c>
    </row>
    <row r="138" spans="1:15">
      <c r="A138" s="60"/>
      <c r="B138" s="8" t="s">
        <v>26</v>
      </c>
      <c r="C138" s="53">
        <f t="shared" ref="C138:N138" si="88">+C63/C206</f>
        <v>0</v>
      </c>
      <c r="D138" s="53">
        <f t="shared" si="88"/>
        <v>0</v>
      </c>
      <c r="E138" s="53">
        <f t="shared" si="88"/>
        <v>0</v>
      </c>
      <c r="F138" s="53">
        <f t="shared" si="88"/>
        <v>0</v>
      </c>
      <c r="G138" s="53">
        <f t="shared" si="88"/>
        <v>0</v>
      </c>
      <c r="H138" s="53">
        <f t="shared" si="88"/>
        <v>0</v>
      </c>
      <c r="I138" s="53">
        <f t="shared" si="88"/>
        <v>0</v>
      </c>
      <c r="J138" s="53">
        <f t="shared" si="88"/>
        <v>0</v>
      </c>
      <c r="K138" s="53">
        <f t="shared" si="88"/>
        <v>0</v>
      </c>
      <c r="L138" s="53">
        <f t="shared" si="88"/>
        <v>0</v>
      </c>
      <c r="M138" s="53">
        <f t="shared" si="88"/>
        <v>0</v>
      </c>
      <c r="N138" s="53">
        <f t="shared" si="88"/>
        <v>0</v>
      </c>
    </row>
    <row r="139" spans="1:15" s="56" customFormat="1">
      <c r="A139" s="54"/>
      <c r="B139" s="54" t="s">
        <v>18</v>
      </c>
      <c r="C139" s="55">
        <f t="shared" ref="C139:N139" si="89">+C64/C204</f>
        <v>48095.71</v>
      </c>
      <c r="D139" s="55">
        <f t="shared" si="89"/>
        <v>33982.271844660194</v>
      </c>
      <c r="E139" s="55">
        <f t="shared" si="89"/>
        <v>19811.986138613862</v>
      </c>
      <c r="F139" s="55">
        <f t="shared" si="89"/>
        <v>56876.030612244896</v>
      </c>
      <c r="G139" s="55">
        <f t="shared" si="89"/>
        <v>52681.492631578949</v>
      </c>
      <c r="H139" s="55">
        <f t="shared" si="89"/>
        <v>35424.982978723405</v>
      </c>
      <c r="I139" s="55">
        <f>+I64/I204</f>
        <v>18892.417204301077</v>
      </c>
      <c r="J139" s="55">
        <f t="shared" si="89"/>
        <v>5888.489130434783</v>
      </c>
      <c r="K139" s="55">
        <f t="shared" si="89"/>
        <v>97308.497777777782</v>
      </c>
      <c r="L139" s="55">
        <f t="shared" si="89"/>
        <v>75994.721348314604</v>
      </c>
      <c r="M139" s="55">
        <f t="shared" si="89"/>
        <v>62202.056818181816</v>
      </c>
      <c r="N139" s="55">
        <f t="shared" si="89"/>
        <v>41911.195555555554</v>
      </c>
      <c r="O139" s="14"/>
    </row>
    <row r="140" spans="1:15" s="5" customFormat="1">
      <c r="A140" s="10"/>
      <c r="B140" s="10"/>
      <c r="C140" s="11"/>
      <c r="D140" s="11"/>
      <c r="E140" s="11"/>
      <c r="F140" s="11"/>
      <c r="G140" s="11"/>
      <c r="H140" s="11"/>
      <c r="I140" s="11"/>
      <c r="J140" s="11"/>
      <c r="K140" s="11"/>
      <c r="L140" s="11"/>
      <c r="M140" s="11"/>
      <c r="N140" s="11"/>
      <c r="O140" s="14"/>
    </row>
    <row r="154" spans="1:15" s="63" customFormat="1" ht="18">
      <c r="B154" s="62" t="s">
        <v>36</v>
      </c>
      <c r="O154" s="68"/>
    </row>
    <row r="156" spans="1:15">
      <c r="A156" s="2"/>
      <c r="B156" s="2"/>
      <c r="C156" s="80">
        <v>39814</v>
      </c>
      <c r="D156" s="80">
        <v>39845</v>
      </c>
      <c r="E156" s="80">
        <v>39873</v>
      </c>
      <c r="F156" s="80">
        <v>39904</v>
      </c>
      <c r="G156" s="80">
        <v>39934</v>
      </c>
      <c r="H156" s="80">
        <v>39965</v>
      </c>
      <c r="I156" s="80">
        <v>39995</v>
      </c>
      <c r="J156" s="80">
        <v>40026</v>
      </c>
      <c r="K156" s="80">
        <v>40057</v>
      </c>
      <c r="L156" s="80">
        <v>40087</v>
      </c>
      <c r="M156" s="80">
        <v>40118</v>
      </c>
      <c r="N156" s="112">
        <v>40148</v>
      </c>
    </row>
    <row r="157" spans="1:15" ht="12.75" customHeight="1">
      <c r="A157" s="116"/>
      <c r="B157" s="64"/>
      <c r="C157" s="65">
        <v>500</v>
      </c>
      <c r="D157" s="65">
        <v>515</v>
      </c>
      <c r="E157" s="65">
        <v>505</v>
      </c>
      <c r="F157" s="65">
        <v>490</v>
      </c>
      <c r="G157" s="65">
        <v>475</v>
      </c>
      <c r="H157" s="65">
        <v>470</v>
      </c>
      <c r="I157" s="65">
        <v>465</v>
      </c>
      <c r="J157" s="65">
        <v>460</v>
      </c>
      <c r="K157" s="65">
        <v>450</v>
      </c>
      <c r="L157" s="65">
        <v>445</v>
      </c>
      <c r="M157" s="65">
        <v>440</v>
      </c>
      <c r="N157" s="65">
        <v>450</v>
      </c>
    </row>
    <row r="158" spans="1:15">
      <c r="A158" s="116"/>
      <c r="B158" s="64"/>
      <c r="C158" s="65">
        <v>500</v>
      </c>
      <c r="D158" s="65">
        <v>515</v>
      </c>
      <c r="E158" s="65">
        <v>505</v>
      </c>
      <c r="F158" s="65">
        <v>490</v>
      </c>
      <c r="G158" s="65">
        <v>475</v>
      </c>
      <c r="H158" s="65">
        <v>470</v>
      </c>
      <c r="I158" s="65">
        <v>465</v>
      </c>
      <c r="J158" s="65">
        <v>460</v>
      </c>
      <c r="K158" s="65">
        <v>450</v>
      </c>
      <c r="L158" s="65">
        <v>445</v>
      </c>
      <c r="M158" s="65">
        <v>440</v>
      </c>
      <c r="N158" s="65">
        <v>450</v>
      </c>
    </row>
    <row r="159" spans="1:15">
      <c r="A159" s="116"/>
      <c r="B159" s="64"/>
      <c r="C159" s="65">
        <v>500</v>
      </c>
      <c r="D159" s="65">
        <v>515</v>
      </c>
      <c r="E159" s="65">
        <v>505</v>
      </c>
      <c r="F159" s="65">
        <v>490</v>
      </c>
      <c r="G159" s="65">
        <v>475</v>
      </c>
      <c r="H159" s="65">
        <v>470</v>
      </c>
      <c r="I159" s="65">
        <v>465</v>
      </c>
      <c r="J159" s="65">
        <v>460</v>
      </c>
      <c r="K159" s="65">
        <v>450</v>
      </c>
      <c r="L159" s="65">
        <v>445</v>
      </c>
      <c r="M159" s="65">
        <v>440</v>
      </c>
      <c r="N159" s="65">
        <v>450</v>
      </c>
    </row>
    <row r="160" spans="1:15">
      <c r="A160" s="116"/>
      <c r="B160" s="64"/>
      <c r="C160" s="65">
        <v>500</v>
      </c>
      <c r="D160" s="65">
        <v>515</v>
      </c>
      <c r="E160" s="65">
        <v>505</v>
      </c>
      <c r="F160" s="65">
        <v>490</v>
      </c>
      <c r="G160" s="65">
        <v>475</v>
      </c>
      <c r="H160" s="65">
        <v>470</v>
      </c>
      <c r="I160" s="65">
        <v>465</v>
      </c>
      <c r="J160" s="65">
        <v>460</v>
      </c>
      <c r="K160" s="65">
        <v>450</v>
      </c>
      <c r="L160" s="65">
        <v>445</v>
      </c>
      <c r="M160" s="65">
        <v>440</v>
      </c>
      <c r="N160" s="65">
        <v>450</v>
      </c>
    </row>
    <row r="161" spans="1:15">
      <c r="A161" s="116"/>
      <c r="B161" s="64"/>
      <c r="C161" s="65">
        <v>500</v>
      </c>
      <c r="D161" s="65">
        <v>515</v>
      </c>
      <c r="E161" s="65">
        <v>505</v>
      </c>
      <c r="F161" s="65">
        <v>490</v>
      </c>
      <c r="G161" s="65">
        <v>475</v>
      </c>
      <c r="H161" s="65">
        <v>470</v>
      </c>
      <c r="I161" s="65">
        <v>465</v>
      </c>
      <c r="J161" s="65">
        <v>460</v>
      </c>
      <c r="K161" s="65">
        <v>450</v>
      </c>
      <c r="L161" s="65">
        <v>445</v>
      </c>
      <c r="M161" s="65">
        <v>440</v>
      </c>
      <c r="N161" s="65">
        <v>450</v>
      </c>
    </row>
    <row r="162" spans="1:15">
      <c r="A162" s="116"/>
      <c r="B162" s="64"/>
      <c r="C162" s="65">
        <v>500</v>
      </c>
      <c r="D162" s="65">
        <v>515</v>
      </c>
      <c r="E162" s="65">
        <v>505</v>
      </c>
      <c r="F162" s="65">
        <v>490</v>
      </c>
      <c r="G162" s="65">
        <v>475</v>
      </c>
      <c r="H162" s="65">
        <v>470</v>
      </c>
      <c r="I162" s="65">
        <v>465</v>
      </c>
      <c r="J162" s="65">
        <v>460</v>
      </c>
      <c r="K162" s="65">
        <v>450</v>
      </c>
      <c r="L162" s="65">
        <v>445</v>
      </c>
      <c r="M162" s="65">
        <v>440</v>
      </c>
      <c r="N162" s="65">
        <v>450</v>
      </c>
    </row>
    <row r="163" spans="1:15">
      <c r="A163" s="116"/>
      <c r="B163" s="64"/>
      <c r="C163" s="65">
        <v>500</v>
      </c>
      <c r="D163" s="65">
        <v>515</v>
      </c>
      <c r="E163" s="65">
        <v>505</v>
      </c>
      <c r="F163" s="65">
        <v>490</v>
      </c>
      <c r="G163" s="65">
        <v>475</v>
      </c>
      <c r="H163" s="65">
        <v>470</v>
      </c>
      <c r="I163" s="65">
        <v>465</v>
      </c>
      <c r="J163" s="65">
        <v>460</v>
      </c>
      <c r="K163" s="65">
        <v>450</v>
      </c>
      <c r="L163" s="65">
        <v>445</v>
      </c>
      <c r="M163" s="65">
        <v>440</v>
      </c>
      <c r="N163" s="65">
        <v>450</v>
      </c>
    </row>
    <row r="164" spans="1:15">
      <c r="A164" s="116"/>
      <c r="B164" s="64"/>
      <c r="C164" s="65">
        <v>500</v>
      </c>
      <c r="D164" s="65">
        <v>515</v>
      </c>
      <c r="E164" s="65">
        <v>505</v>
      </c>
      <c r="F164" s="65">
        <v>490</v>
      </c>
      <c r="G164" s="65">
        <v>475</v>
      </c>
      <c r="H164" s="65">
        <v>470</v>
      </c>
      <c r="I164" s="65">
        <v>465</v>
      </c>
      <c r="J164" s="65">
        <v>460</v>
      </c>
      <c r="K164" s="65">
        <v>450</v>
      </c>
      <c r="L164" s="65">
        <v>445</v>
      </c>
      <c r="M164" s="65">
        <v>440</v>
      </c>
      <c r="N164" s="65">
        <v>450</v>
      </c>
    </row>
    <row r="165" spans="1:15">
      <c r="A165" s="116"/>
      <c r="B165" s="64"/>
      <c r="C165" s="65">
        <v>500</v>
      </c>
      <c r="D165" s="65">
        <v>515</v>
      </c>
      <c r="E165" s="65">
        <v>505</v>
      </c>
      <c r="F165" s="65">
        <v>490</v>
      </c>
      <c r="G165" s="65">
        <v>475</v>
      </c>
      <c r="H165" s="65">
        <v>470</v>
      </c>
      <c r="I165" s="65">
        <v>465</v>
      </c>
      <c r="J165" s="65">
        <v>460</v>
      </c>
      <c r="K165" s="65">
        <v>450</v>
      </c>
      <c r="L165" s="65">
        <v>445</v>
      </c>
      <c r="M165" s="65">
        <v>440</v>
      </c>
      <c r="N165" s="65">
        <v>450</v>
      </c>
    </row>
    <row r="166" spans="1:15">
      <c r="A166" s="116"/>
      <c r="B166" s="64"/>
      <c r="C166" s="65">
        <v>500</v>
      </c>
      <c r="D166" s="65">
        <v>515</v>
      </c>
      <c r="E166" s="65">
        <v>505</v>
      </c>
      <c r="F166" s="65">
        <v>490</v>
      </c>
      <c r="G166" s="65">
        <v>475</v>
      </c>
      <c r="H166" s="65">
        <v>470</v>
      </c>
      <c r="I166" s="65">
        <v>465</v>
      </c>
      <c r="J166" s="65">
        <v>460</v>
      </c>
      <c r="K166" s="65">
        <v>450</v>
      </c>
      <c r="L166" s="65">
        <v>445</v>
      </c>
      <c r="M166" s="65">
        <v>440</v>
      </c>
      <c r="N166" s="65">
        <v>450</v>
      </c>
    </row>
    <row r="167" spans="1:15">
      <c r="A167" s="116"/>
      <c r="B167" s="64"/>
      <c r="C167" s="65">
        <v>500</v>
      </c>
      <c r="D167" s="65">
        <v>515</v>
      </c>
      <c r="E167" s="65">
        <v>505</v>
      </c>
      <c r="F167" s="65">
        <v>490</v>
      </c>
      <c r="G167" s="65">
        <v>475</v>
      </c>
      <c r="H167" s="65">
        <v>470</v>
      </c>
      <c r="I167" s="65">
        <v>465</v>
      </c>
      <c r="J167" s="65">
        <v>460</v>
      </c>
      <c r="K167" s="65">
        <v>450</v>
      </c>
      <c r="L167" s="65">
        <v>445</v>
      </c>
      <c r="M167" s="65">
        <v>440</v>
      </c>
      <c r="N167" s="65">
        <v>450</v>
      </c>
    </row>
    <row r="168" spans="1:15" s="5" customFormat="1">
      <c r="A168" s="10"/>
      <c r="B168" s="10"/>
      <c r="C168" s="65">
        <v>500</v>
      </c>
      <c r="D168" s="65">
        <v>515</v>
      </c>
      <c r="E168" s="65">
        <v>505</v>
      </c>
      <c r="F168" s="65">
        <v>490</v>
      </c>
      <c r="G168" s="65">
        <v>475</v>
      </c>
      <c r="H168" s="65">
        <v>470</v>
      </c>
      <c r="I168" s="65">
        <v>465</v>
      </c>
      <c r="J168" s="65">
        <v>460</v>
      </c>
      <c r="K168" s="65">
        <v>450</v>
      </c>
      <c r="L168" s="65">
        <v>445</v>
      </c>
      <c r="M168" s="65">
        <v>440</v>
      </c>
      <c r="N168" s="65">
        <v>450</v>
      </c>
      <c r="O168" s="14"/>
    </row>
    <row r="169" spans="1:15" ht="12.75" customHeight="1">
      <c r="A169" s="116"/>
      <c r="B169" s="64"/>
      <c r="C169" s="65">
        <v>500</v>
      </c>
      <c r="D169" s="65">
        <v>515</v>
      </c>
      <c r="E169" s="65">
        <v>505</v>
      </c>
      <c r="F169" s="65">
        <v>490</v>
      </c>
      <c r="G169" s="65">
        <v>475</v>
      </c>
      <c r="H169" s="65">
        <v>470</v>
      </c>
      <c r="I169" s="65">
        <v>465</v>
      </c>
      <c r="J169" s="65">
        <v>460</v>
      </c>
      <c r="K169" s="65">
        <v>450</v>
      </c>
      <c r="L169" s="65">
        <v>445</v>
      </c>
      <c r="M169" s="65">
        <v>440</v>
      </c>
      <c r="N169" s="65">
        <v>450</v>
      </c>
    </row>
    <row r="170" spans="1:15">
      <c r="A170" s="116"/>
      <c r="B170" s="64"/>
      <c r="C170" s="65">
        <v>500</v>
      </c>
      <c r="D170" s="65">
        <v>515</v>
      </c>
      <c r="E170" s="65">
        <v>505</v>
      </c>
      <c r="F170" s="65">
        <v>490</v>
      </c>
      <c r="G170" s="65">
        <v>475</v>
      </c>
      <c r="H170" s="65">
        <v>470</v>
      </c>
      <c r="I170" s="65">
        <v>465</v>
      </c>
      <c r="J170" s="65">
        <v>460</v>
      </c>
      <c r="K170" s="65">
        <v>450</v>
      </c>
      <c r="L170" s="65">
        <v>445</v>
      </c>
      <c r="M170" s="65">
        <v>440</v>
      </c>
      <c r="N170" s="65">
        <v>450</v>
      </c>
    </row>
    <row r="171" spans="1:15">
      <c r="A171" s="116"/>
      <c r="B171" s="64"/>
      <c r="C171" s="65">
        <v>500</v>
      </c>
      <c r="D171" s="65">
        <v>515</v>
      </c>
      <c r="E171" s="65">
        <v>505</v>
      </c>
      <c r="F171" s="65">
        <v>490</v>
      </c>
      <c r="G171" s="65">
        <v>475</v>
      </c>
      <c r="H171" s="65">
        <v>470</v>
      </c>
      <c r="I171" s="65">
        <v>465</v>
      </c>
      <c r="J171" s="65">
        <v>460</v>
      </c>
      <c r="K171" s="65">
        <v>450</v>
      </c>
      <c r="L171" s="65">
        <v>445</v>
      </c>
      <c r="M171" s="65">
        <v>440</v>
      </c>
      <c r="N171" s="65">
        <v>450</v>
      </c>
    </row>
    <row r="172" spans="1:15">
      <c r="A172" s="116"/>
      <c r="B172" s="64"/>
      <c r="C172" s="65">
        <v>500</v>
      </c>
      <c r="D172" s="65">
        <v>515</v>
      </c>
      <c r="E172" s="65">
        <v>505</v>
      </c>
      <c r="F172" s="65">
        <v>490</v>
      </c>
      <c r="G172" s="65">
        <v>475</v>
      </c>
      <c r="H172" s="65">
        <v>470</v>
      </c>
      <c r="I172" s="65">
        <v>465</v>
      </c>
      <c r="J172" s="65">
        <v>460</v>
      </c>
      <c r="K172" s="65">
        <v>450</v>
      </c>
      <c r="L172" s="65">
        <v>445</v>
      </c>
      <c r="M172" s="65">
        <v>440</v>
      </c>
      <c r="N172" s="65">
        <v>450</v>
      </c>
    </row>
    <row r="173" spans="1:15">
      <c r="A173" s="116"/>
      <c r="B173" s="64"/>
      <c r="C173" s="65">
        <v>500</v>
      </c>
      <c r="D173" s="65">
        <v>515</v>
      </c>
      <c r="E173" s="65">
        <v>505</v>
      </c>
      <c r="F173" s="65">
        <v>490</v>
      </c>
      <c r="G173" s="65">
        <v>475</v>
      </c>
      <c r="H173" s="65">
        <v>470</v>
      </c>
      <c r="I173" s="65">
        <v>465</v>
      </c>
      <c r="J173" s="65">
        <v>460</v>
      </c>
      <c r="K173" s="65">
        <v>450</v>
      </c>
      <c r="L173" s="65">
        <v>445</v>
      </c>
      <c r="M173" s="65">
        <v>440</v>
      </c>
      <c r="N173" s="65">
        <v>450</v>
      </c>
    </row>
    <row r="174" spans="1:15">
      <c r="A174" s="116"/>
      <c r="B174" s="64"/>
      <c r="C174" s="65">
        <v>500</v>
      </c>
      <c r="D174" s="65">
        <v>515</v>
      </c>
      <c r="E174" s="65">
        <v>505</v>
      </c>
      <c r="F174" s="65">
        <v>490</v>
      </c>
      <c r="G174" s="65">
        <v>475</v>
      </c>
      <c r="H174" s="65">
        <v>470</v>
      </c>
      <c r="I174" s="65">
        <v>465</v>
      </c>
      <c r="J174" s="65">
        <v>460</v>
      </c>
      <c r="K174" s="65">
        <v>450</v>
      </c>
      <c r="L174" s="65">
        <v>445</v>
      </c>
      <c r="M174" s="65">
        <v>440</v>
      </c>
      <c r="N174" s="65">
        <v>450</v>
      </c>
    </row>
    <row r="175" spans="1:15">
      <c r="A175" s="116"/>
      <c r="B175" s="64"/>
      <c r="C175" s="65">
        <v>500</v>
      </c>
      <c r="D175" s="65">
        <v>515</v>
      </c>
      <c r="E175" s="65">
        <v>505</v>
      </c>
      <c r="F175" s="65">
        <v>490</v>
      </c>
      <c r="G175" s="65">
        <v>475</v>
      </c>
      <c r="H175" s="65">
        <v>470</v>
      </c>
      <c r="I175" s="65">
        <v>465</v>
      </c>
      <c r="J175" s="65">
        <v>460</v>
      </c>
      <c r="K175" s="65">
        <v>450</v>
      </c>
      <c r="L175" s="65">
        <v>445</v>
      </c>
      <c r="M175" s="65">
        <v>440</v>
      </c>
      <c r="N175" s="65">
        <v>450</v>
      </c>
    </row>
    <row r="176" spans="1:15">
      <c r="A176" s="116"/>
      <c r="B176" s="64"/>
      <c r="C176" s="65">
        <v>500</v>
      </c>
      <c r="D176" s="65">
        <v>515</v>
      </c>
      <c r="E176" s="65">
        <v>505</v>
      </c>
      <c r="F176" s="65">
        <v>490</v>
      </c>
      <c r="G176" s="65">
        <v>475</v>
      </c>
      <c r="H176" s="65">
        <v>470</v>
      </c>
      <c r="I176" s="65">
        <v>465</v>
      </c>
      <c r="J176" s="65">
        <v>460</v>
      </c>
      <c r="K176" s="65">
        <v>450</v>
      </c>
      <c r="L176" s="65">
        <v>445</v>
      </c>
      <c r="M176" s="65">
        <v>440</v>
      </c>
      <c r="N176" s="65">
        <v>450</v>
      </c>
    </row>
    <row r="177" spans="1:15">
      <c r="A177" s="116"/>
      <c r="B177" s="64"/>
      <c r="C177" s="65">
        <v>500</v>
      </c>
      <c r="D177" s="65">
        <v>515</v>
      </c>
      <c r="E177" s="65">
        <v>505</v>
      </c>
      <c r="F177" s="65">
        <v>490</v>
      </c>
      <c r="G177" s="65">
        <v>475</v>
      </c>
      <c r="H177" s="65">
        <v>470</v>
      </c>
      <c r="I177" s="65">
        <v>465</v>
      </c>
      <c r="J177" s="65">
        <v>460</v>
      </c>
      <c r="K177" s="65">
        <v>450</v>
      </c>
      <c r="L177" s="65">
        <v>445</v>
      </c>
      <c r="M177" s="65">
        <v>440</v>
      </c>
      <c r="N177" s="65">
        <v>450</v>
      </c>
    </row>
    <row r="178" spans="1:15">
      <c r="A178" s="116"/>
      <c r="B178" s="64"/>
      <c r="C178" s="65">
        <v>500</v>
      </c>
      <c r="D178" s="65">
        <v>515</v>
      </c>
      <c r="E178" s="65">
        <v>505</v>
      </c>
      <c r="F178" s="65">
        <v>490</v>
      </c>
      <c r="G178" s="65">
        <v>475</v>
      </c>
      <c r="H178" s="65">
        <v>470</v>
      </c>
      <c r="I178" s="65">
        <v>465</v>
      </c>
      <c r="J178" s="65">
        <v>460</v>
      </c>
      <c r="K178" s="65">
        <v>450</v>
      </c>
      <c r="L178" s="65">
        <v>445</v>
      </c>
      <c r="M178" s="65">
        <v>440</v>
      </c>
      <c r="N178" s="65">
        <v>450</v>
      </c>
    </row>
    <row r="179" spans="1:15">
      <c r="A179" s="116"/>
      <c r="B179" s="64"/>
      <c r="C179" s="65">
        <v>500</v>
      </c>
      <c r="D179" s="65">
        <v>515</v>
      </c>
      <c r="E179" s="65">
        <v>505</v>
      </c>
      <c r="F179" s="65">
        <v>490</v>
      </c>
      <c r="G179" s="65">
        <v>475</v>
      </c>
      <c r="H179" s="65">
        <v>470</v>
      </c>
      <c r="I179" s="65">
        <v>465</v>
      </c>
      <c r="J179" s="65">
        <v>460</v>
      </c>
      <c r="K179" s="65">
        <v>450</v>
      </c>
      <c r="L179" s="65">
        <v>445</v>
      </c>
      <c r="M179" s="65">
        <v>440</v>
      </c>
      <c r="N179" s="65">
        <v>450</v>
      </c>
    </row>
    <row r="180" spans="1:15" s="5" customFormat="1">
      <c r="A180" s="10"/>
      <c r="B180" s="10"/>
      <c r="C180" s="65">
        <v>500</v>
      </c>
      <c r="D180" s="65">
        <v>515</v>
      </c>
      <c r="E180" s="65">
        <v>505</v>
      </c>
      <c r="F180" s="65">
        <v>490</v>
      </c>
      <c r="G180" s="65">
        <v>475</v>
      </c>
      <c r="H180" s="65">
        <v>470</v>
      </c>
      <c r="I180" s="65">
        <v>465</v>
      </c>
      <c r="J180" s="65">
        <v>460</v>
      </c>
      <c r="K180" s="65">
        <v>450</v>
      </c>
      <c r="L180" s="65">
        <v>445</v>
      </c>
      <c r="M180" s="65">
        <v>440</v>
      </c>
      <c r="N180" s="65">
        <v>450</v>
      </c>
      <c r="O180" s="14"/>
    </row>
    <row r="181" spans="1:15">
      <c r="A181" s="116"/>
      <c r="B181" s="64"/>
      <c r="C181" s="65">
        <v>500</v>
      </c>
      <c r="D181" s="65">
        <v>515</v>
      </c>
      <c r="E181" s="65">
        <v>505</v>
      </c>
      <c r="F181" s="65">
        <v>490</v>
      </c>
      <c r="G181" s="65">
        <v>475</v>
      </c>
      <c r="H181" s="65">
        <v>470</v>
      </c>
      <c r="I181" s="65">
        <v>465</v>
      </c>
      <c r="J181" s="65">
        <v>460</v>
      </c>
      <c r="K181" s="65">
        <v>450</v>
      </c>
      <c r="L181" s="65">
        <v>445</v>
      </c>
      <c r="M181" s="65">
        <v>440</v>
      </c>
      <c r="N181" s="65">
        <v>450</v>
      </c>
    </row>
    <row r="182" spans="1:15">
      <c r="A182" s="116"/>
      <c r="B182" s="64"/>
      <c r="C182" s="65">
        <v>500</v>
      </c>
      <c r="D182" s="65">
        <v>515</v>
      </c>
      <c r="E182" s="65">
        <v>505</v>
      </c>
      <c r="F182" s="65">
        <v>490</v>
      </c>
      <c r="G182" s="65">
        <v>475</v>
      </c>
      <c r="H182" s="65">
        <v>470</v>
      </c>
      <c r="I182" s="65">
        <v>465</v>
      </c>
      <c r="J182" s="65">
        <v>460</v>
      </c>
      <c r="K182" s="65">
        <v>450</v>
      </c>
      <c r="L182" s="65">
        <v>445</v>
      </c>
      <c r="M182" s="65">
        <v>440</v>
      </c>
      <c r="N182" s="65">
        <v>450</v>
      </c>
    </row>
    <row r="183" spans="1:15">
      <c r="A183" s="116"/>
      <c r="B183" s="64"/>
      <c r="C183" s="65">
        <v>500</v>
      </c>
      <c r="D183" s="65">
        <v>515</v>
      </c>
      <c r="E183" s="65">
        <v>505</v>
      </c>
      <c r="F183" s="65">
        <v>490</v>
      </c>
      <c r="G183" s="65">
        <v>475</v>
      </c>
      <c r="H183" s="65">
        <v>470</v>
      </c>
      <c r="I183" s="65">
        <v>465</v>
      </c>
      <c r="J183" s="65">
        <v>460</v>
      </c>
      <c r="K183" s="65">
        <v>450</v>
      </c>
      <c r="L183" s="65">
        <v>445</v>
      </c>
      <c r="M183" s="65">
        <v>440</v>
      </c>
      <c r="N183" s="65">
        <v>450</v>
      </c>
    </row>
    <row r="184" spans="1:15">
      <c r="A184" s="116"/>
      <c r="B184" s="64"/>
      <c r="C184" s="65">
        <v>500</v>
      </c>
      <c r="D184" s="65">
        <v>515</v>
      </c>
      <c r="E184" s="65">
        <v>505</v>
      </c>
      <c r="F184" s="65">
        <v>490</v>
      </c>
      <c r="G184" s="65">
        <v>475</v>
      </c>
      <c r="H184" s="65">
        <v>470</v>
      </c>
      <c r="I184" s="65">
        <v>465</v>
      </c>
      <c r="J184" s="65">
        <v>460</v>
      </c>
      <c r="K184" s="65">
        <v>450</v>
      </c>
      <c r="L184" s="65">
        <v>445</v>
      </c>
      <c r="M184" s="65">
        <v>440</v>
      </c>
      <c r="N184" s="65">
        <v>450</v>
      </c>
    </row>
    <row r="185" spans="1:15">
      <c r="A185" s="116"/>
      <c r="B185" s="64"/>
      <c r="C185" s="65">
        <v>500</v>
      </c>
      <c r="D185" s="65">
        <v>515</v>
      </c>
      <c r="E185" s="65">
        <v>505</v>
      </c>
      <c r="F185" s="65">
        <v>490</v>
      </c>
      <c r="G185" s="65">
        <v>475</v>
      </c>
      <c r="H185" s="65">
        <v>470</v>
      </c>
      <c r="I185" s="65">
        <v>465</v>
      </c>
      <c r="J185" s="65">
        <v>460</v>
      </c>
      <c r="K185" s="65">
        <v>450</v>
      </c>
      <c r="L185" s="65">
        <v>445</v>
      </c>
      <c r="M185" s="65">
        <v>440</v>
      </c>
      <c r="N185" s="65">
        <v>450</v>
      </c>
    </row>
    <row r="186" spans="1:15">
      <c r="A186" s="116"/>
      <c r="B186" s="64"/>
      <c r="C186" s="65">
        <v>500</v>
      </c>
      <c r="D186" s="65">
        <v>515</v>
      </c>
      <c r="E186" s="65">
        <v>505</v>
      </c>
      <c r="F186" s="65">
        <v>490</v>
      </c>
      <c r="G186" s="65">
        <v>475</v>
      </c>
      <c r="H186" s="65">
        <v>470</v>
      </c>
      <c r="I186" s="65">
        <v>465</v>
      </c>
      <c r="J186" s="65">
        <v>460</v>
      </c>
      <c r="K186" s="65">
        <v>450</v>
      </c>
      <c r="L186" s="65">
        <v>445</v>
      </c>
      <c r="M186" s="65">
        <v>440</v>
      </c>
      <c r="N186" s="65">
        <v>450</v>
      </c>
    </row>
    <row r="187" spans="1:15">
      <c r="A187" s="116"/>
      <c r="B187" s="64"/>
      <c r="C187" s="65">
        <v>500</v>
      </c>
      <c r="D187" s="65">
        <v>515</v>
      </c>
      <c r="E187" s="65">
        <v>505</v>
      </c>
      <c r="F187" s="65">
        <v>490</v>
      </c>
      <c r="G187" s="65">
        <v>475</v>
      </c>
      <c r="H187" s="65">
        <v>470</v>
      </c>
      <c r="I187" s="65">
        <v>465</v>
      </c>
      <c r="J187" s="65">
        <v>460</v>
      </c>
      <c r="K187" s="65">
        <v>450</v>
      </c>
      <c r="L187" s="65">
        <v>445</v>
      </c>
      <c r="M187" s="65">
        <v>440</v>
      </c>
      <c r="N187" s="65">
        <v>450</v>
      </c>
    </row>
    <row r="188" spans="1:15">
      <c r="A188" s="116"/>
      <c r="B188" s="64"/>
      <c r="C188" s="65">
        <v>500</v>
      </c>
      <c r="D188" s="65">
        <v>515</v>
      </c>
      <c r="E188" s="65">
        <v>505</v>
      </c>
      <c r="F188" s="65">
        <v>490</v>
      </c>
      <c r="G188" s="65">
        <v>475</v>
      </c>
      <c r="H188" s="65">
        <v>470</v>
      </c>
      <c r="I188" s="65">
        <v>465</v>
      </c>
      <c r="J188" s="65">
        <v>460</v>
      </c>
      <c r="K188" s="65">
        <v>450</v>
      </c>
      <c r="L188" s="65">
        <v>445</v>
      </c>
      <c r="M188" s="65">
        <v>440</v>
      </c>
      <c r="N188" s="65">
        <v>450</v>
      </c>
    </row>
    <row r="189" spans="1:15">
      <c r="A189" s="116"/>
      <c r="B189" s="64"/>
      <c r="C189" s="65">
        <v>500</v>
      </c>
      <c r="D189" s="65">
        <v>515</v>
      </c>
      <c r="E189" s="65">
        <v>505</v>
      </c>
      <c r="F189" s="65">
        <v>490</v>
      </c>
      <c r="G189" s="65">
        <v>475</v>
      </c>
      <c r="H189" s="65">
        <v>470</v>
      </c>
      <c r="I189" s="65">
        <v>465</v>
      </c>
      <c r="J189" s="65">
        <v>460</v>
      </c>
      <c r="K189" s="65">
        <v>450</v>
      </c>
      <c r="L189" s="65">
        <v>445</v>
      </c>
      <c r="M189" s="65">
        <v>440</v>
      </c>
      <c r="N189" s="65">
        <v>450</v>
      </c>
    </row>
    <row r="190" spans="1:15">
      <c r="A190" s="116"/>
      <c r="B190" s="64"/>
      <c r="C190" s="65">
        <v>500</v>
      </c>
      <c r="D190" s="65">
        <v>515</v>
      </c>
      <c r="E190" s="65">
        <v>505</v>
      </c>
      <c r="F190" s="65">
        <v>490</v>
      </c>
      <c r="G190" s="65">
        <v>475</v>
      </c>
      <c r="H190" s="65">
        <v>470</v>
      </c>
      <c r="I190" s="65">
        <v>465</v>
      </c>
      <c r="J190" s="65">
        <v>460</v>
      </c>
      <c r="K190" s="65">
        <v>450</v>
      </c>
      <c r="L190" s="65">
        <v>445</v>
      </c>
      <c r="M190" s="65">
        <v>440</v>
      </c>
      <c r="N190" s="65">
        <v>450</v>
      </c>
    </row>
    <row r="191" spans="1:15">
      <c r="A191" s="116"/>
      <c r="B191" s="64"/>
      <c r="C191" s="65">
        <v>500</v>
      </c>
      <c r="D191" s="65">
        <v>515</v>
      </c>
      <c r="E191" s="65">
        <v>505</v>
      </c>
      <c r="F191" s="65">
        <v>490</v>
      </c>
      <c r="G191" s="65">
        <v>475</v>
      </c>
      <c r="H191" s="65">
        <v>470</v>
      </c>
      <c r="I191" s="65">
        <v>465</v>
      </c>
      <c r="J191" s="65">
        <v>460</v>
      </c>
      <c r="K191" s="65">
        <v>450</v>
      </c>
      <c r="L191" s="65">
        <v>445</v>
      </c>
      <c r="M191" s="65">
        <v>440</v>
      </c>
      <c r="N191" s="65">
        <v>450</v>
      </c>
    </row>
    <row r="192" spans="1:15" s="5" customFormat="1">
      <c r="A192" s="10"/>
      <c r="B192" s="10"/>
      <c r="C192" s="65">
        <v>500</v>
      </c>
      <c r="D192" s="65">
        <v>515</v>
      </c>
      <c r="E192" s="65">
        <v>505</v>
      </c>
      <c r="F192" s="65">
        <v>490</v>
      </c>
      <c r="G192" s="65">
        <v>475</v>
      </c>
      <c r="H192" s="65">
        <v>470</v>
      </c>
      <c r="I192" s="65">
        <v>465</v>
      </c>
      <c r="J192" s="65">
        <v>460</v>
      </c>
      <c r="K192" s="65">
        <v>450</v>
      </c>
      <c r="L192" s="65">
        <v>445</v>
      </c>
      <c r="M192" s="65">
        <v>440</v>
      </c>
      <c r="N192" s="65">
        <v>450</v>
      </c>
      <c r="O192" s="14"/>
    </row>
    <row r="193" spans="1:15">
      <c r="A193" s="116"/>
      <c r="B193" s="64"/>
      <c r="C193" s="65">
        <v>500</v>
      </c>
      <c r="D193" s="65">
        <v>515</v>
      </c>
      <c r="E193" s="65">
        <v>505</v>
      </c>
      <c r="F193" s="65">
        <v>490</v>
      </c>
      <c r="G193" s="65">
        <v>475</v>
      </c>
      <c r="H193" s="65">
        <v>470</v>
      </c>
      <c r="I193" s="65">
        <v>465</v>
      </c>
      <c r="J193" s="65">
        <v>460</v>
      </c>
      <c r="K193" s="65">
        <v>450</v>
      </c>
      <c r="L193" s="65">
        <v>445</v>
      </c>
      <c r="M193" s="65">
        <v>440</v>
      </c>
      <c r="N193" s="65">
        <v>450</v>
      </c>
    </row>
    <row r="194" spans="1:15">
      <c r="A194" s="116"/>
      <c r="B194" s="64"/>
      <c r="C194" s="65">
        <v>500</v>
      </c>
      <c r="D194" s="65">
        <v>515</v>
      </c>
      <c r="E194" s="65">
        <v>505</v>
      </c>
      <c r="F194" s="65">
        <v>490</v>
      </c>
      <c r="G194" s="65">
        <v>475</v>
      </c>
      <c r="H194" s="65">
        <v>470</v>
      </c>
      <c r="I194" s="65">
        <v>465</v>
      </c>
      <c r="J194" s="65">
        <v>460</v>
      </c>
      <c r="K194" s="65">
        <v>450</v>
      </c>
      <c r="L194" s="65">
        <v>445</v>
      </c>
      <c r="M194" s="65">
        <v>440</v>
      </c>
      <c r="N194" s="65">
        <v>450</v>
      </c>
    </row>
    <row r="195" spans="1:15">
      <c r="A195" s="116"/>
      <c r="B195" s="64"/>
      <c r="C195" s="65">
        <v>500</v>
      </c>
      <c r="D195" s="65">
        <v>515</v>
      </c>
      <c r="E195" s="65">
        <v>505</v>
      </c>
      <c r="F195" s="65">
        <v>490</v>
      </c>
      <c r="G195" s="65">
        <v>475</v>
      </c>
      <c r="H195" s="65">
        <v>470</v>
      </c>
      <c r="I195" s="65">
        <v>465</v>
      </c>
      <c r="J195" s="65">
        <v>460</v>
      </c>
      <c r="K195" s="65">
        <v>450</v>
      </c>
      <c r="L195" s="65">
        <v>445</v>
      </c>
      <c r="M195" s="65">
        <v>440</v>
      </c>
      <c r="N195" s="65">
        <v>450</v>
      </c>
    </row>
    <row r="196" spans="1:15">
      <c r="A196" s="116"/>
      <c r="B196" s="64"/>
      <c r="C196" s="65">
        <v>500</v>
      </c>
      <c r="D196" s="65">
        <v>515</v>
      </c>
      <c r="E196" s="65">
        <v>505</v>
      </c>
      <c r="F196" s="65">
        <v>490</v>
      </c>
      <c r="G196" s="65">
        <v>475</v>
      </c>
      <c r="H196" s="65">
        <v>470</v>
      </c>
      <c r="I196" s="65">
        <v>465</v>
      </c>
      <c r="J196" s="65">
        <v>460</v>
      </c>
      <c r="K196" s="65">
        <v>450</v>
      </c>
      <c r="L196" s="65">
        <v>445</v>
      </c>
      <c r="M196" s="65">
        <v>440</v>
      </c>
      <c r="N196" s="65">
        <v>450</v>
      </c>
    </row>
    <row r="197" spans="1:15">
      <c r="A197" s="116"/>
      <c r="B197" s="64"/>
      <c r="C197" s="65">
        <v>500</v>
      </c>
      <c r="D197" s="65">
        <v>515</v>
      </c>
      <c r="E197" s="65">
        <v>505</v>
      </c>
      <c r="F197" s="65">
        <v>490</v>
      </c>
      <c r="G197" s="65">
        <v>475</v>
      </c>
      <c r="H197" s="65">
        <v>470</v>
      </c>
      <c r="I197" s="65">
        <v>465</v>
      </c>
      <c r="J197" s="65">
        <v>460</v>
      </c>
      <c r="K197" s="65">
        <v>450</v>
      </c>
      <c r="L197" s="65">
        <v>445</v>
      </c>
      <c r="M197" s="65">
        <v>440</v>
      </c>
      <c r="N197" s="65">
        <v>450</v>
      </c>
    </row>
    <row r="198" spans="1:15">
      <c r="A198" s="116"/>
      <c r="B198" s="64"/>
      <c r="C198" s="65">
        <v>500</v>
      </c>
      <c r="D198" s="65">
        <v>515</v>
      </c>
      <c r="E198" s="65">
        <v>505</v>
      </c>
      <c r="F198" s="65">
        <v>490</v>
      </c>
      <c r="G198" s="65">
        <v>475</v>
      </c>
      <c r="H198" s="65">
        <v>470</v>
      </c>
      <c r="I198" s="65">
        <v>465</v>
      </c>
      <c r="J198" s="65">
        <v>460</v>
      </c>
      <c r="K198" s="65">
        <v>450</v>
      </c>
      <c r="L198" s="65">
        <v>445</v>
      </c>
      <c r="M198" s="65">
        <v>440</v>
      </c>
      <c r="N198" s="65">
        <v>450</v>
      </c>
    </row>
    <row r="199" spans="1:15">
      <c r="A199" s="116"/>
      <c r="B199" s="64"/>
      <c r="C199" s="65">
        <v>500</v>
      </c>
      <c r="D199" s="65">
        <v>515</v>
      </c>
      <c r="E199" s="65">
        <v>505</v>
      </c>
      <c r="F199" s="65">
        <v>490</v>
      </c>
      <c r="G199" s="65">
        <v>475</v>
      </c>
      <c r="H199" s="65">
        <v>470</v>
      </c>
      <c r="I199" s="65">
        <v>465</v>
      </c>
      <c r="J199" s="65">
        <v>460</v>
      </c>
      <c r="K199" s="65">
        <v>450</v>
      </c>
      <c r="L199" s="65">
        <v>445</v>
      </c>
      <c r="M199" s="65">
        <v>440</v>
      </c>
      <c r="N199" s="65">
        <v>450</v>
      </c>
    </row>
    <row r="200" spans="1:15">
      <c r="A200" s="116"/>
      <c r="B200" s="64"/>
      <c r="C200" s="65">
        <v>500</v>
      </c>
      <c r="D200" s="65">
        <v>515</v>
      </c>
      <c r="E200" s="65">
        <v>505</v>
      </c>
      <c r="F200" s="65">
        <v>490</v>
      </c>
      <c r="G200" s="65">
        <v>475</v>
      </c>
      <c r="H200" s="65">
        <v>470</v>
      </c>
      <c r="I200" s="65">
        <v>465</v>
      </c>
      <c r="J200" s="65">
        <v>460</v>
      </c>
      <c r="K200" s="65">
        <v>450</v>
      </c>
      <c r="L200" s="65">
        <v>445</v>
      </c>
      <c r="M200" s="65">
        <v>440</v>
      </c>
      <c r="N200" s="65">
        <v>450</v>
      </c>
    </row>
    <row r="201" spans="1:15">
      <c r="A201" s="116"/>
      <c r="B201" s="64"/>
      <c r="C201" s="65">
        <v>500</v>
      </c>
      <c r="D201" s="65">
        <v>515</v>
      </c>
      <c r="E201" s="65">
        <v>505</v>
      </c>
      <c r="F201" s="65">
        <v>490</v>
      </c>
      <c r="G201" s="65">
        <v>475</v>
      </c>
      <c r="H201" s="65">
        <v>470</v>
      </c>
      <c r="I201" s="65">
        <v>465</v>
      </c>
      <c r="J201" s="65">
        <v>460</v>
      </c>
      <c r="K201" s="65">
        <v>450</v>
      </c>
      <c r="L201" s="65">
        <v>445</v>
      </c>
      <c r="M201" s="65">
        <v>440</v>
      </c>
      <c r="N201" s="65">
        <v>450</v>
      </c>
    </row>
    <row r="202" spans="1:15">
      <c r="A202" s="116"/>
      <c r="B202" s="64"/>
      <c r="C202" s="65">
        <v>500</v>
      </c>
      <c r="D202" s="65">
        <v>515</v>
      </c>
      <c r="E202" s="65">
        <v>505</v>
      </c>
      <c r="F202" s="65">
        <v>490</v>
      </c>
      <c r="G202" s="65">
        <v>475</v>
      </c>
      <c r="H202" s="65">
        <v>470</v>
      </c>
      <c r="I202" s="65">
        <v>465</v>
      </c>
      <c r="J202" s="65">
        <v>460</v>
      </c>
      <c r="K202" s="65">
        <v>450</v>
      </c>
      <c r="L202" s="65">
        <v>445</v>
      </c>
      <c r="M202" s="65">
        <v>440</v>
      </c>
      <c r="N202" s="65">
        <v>450</v>
      </c>
    </row>
    <row r="203" spans="1:15">
      <c r="A203" s="116"/>
      <c r="B203" s="64"/>
      <c r="C203" s="65">
        <v>500</v>
      </c>
      <c r="D203" s="65">
        <v>515</v>
      </c>
      <c r="E203" s="65">
        <v>505</v>
      </c>
      <c r="F203" s="65">
        <v>490</v>
      </c>
      <c r="G203" s="65">
        <v>475</v>
      </c>
      <c r="H203" s="65">
        <v>470</v>
      </c>
      <c r="I203" s="65">
        <v>465</v>
      </c>
      <c r="J203" s="65">
        <v>460</v>
      </c>
      <c r="K203" s="65">
        <v>450</v>
      </c>
      <c r="L203" s="65">
        <v>445</v>
      </c>
      <c r="M203" s="65">
        <v>440</v>
      </c>
      <c r="N203" s="65">
        <v>450</v>
      </c>
    </row>
    <row r="204" spans="1:15" s="5" customFormat="1">
      <c r="A204" s="10"/>
      <c r="B204" s="10"/>
      <c r="C204" s="65">
        <v>500</v>
      </c>
      <c r="D204" s="65">
        <v>515</v>
      </c>
      <c r="E204" s="65">
        <v>505</v>
      </c>
      <c r="F204" s="65">
        <v>490</v>
      </c>
      <c r="G204" s="65">
        <v>475</v>
      </c>
      <c r="H204" s="65">
        <v>470</v>
      </c>
      <c r="I204" s="65">
        <v>465</v>
      </c>
      <c r="J204" s="65">
        <v>460</v>
      </c>
      <c r="K204" s="65">
        <v>450</v>
      </c>
      <c r="L204" s="65">
        <v>445</v>
      </c>
      <c r="M204" s="65">
        <v>440</v>
      </c>
      <c r="N204" s="65">
        <v>450</v>
      </c>
      <c r="O204" s="14"/>
    </row>
    <row r="205" spans="1:15" s="5" customFormat="1">
      <c r="A205" s="10"/>
      <c r="B205" s="10"/>
      <c r="C205" s="65">
        <v>500</v>
      </c>
      <c r="D205" s="65">
        <v>515</v>
      </c>
      <c r="E205" s="65">
        <v>505</v>
      </c>
      <c r="F205" s="65">
        <v>490</v>
      </c>
      <c r="G205" s="65">
        <v>475</v>
      </c>
      <c r="H205" s="65">
        <v>470</v>
      </c>
      <c r="I205" s="65">
        <v>465</v>
      </c>
      <c r="J205" s="65">
        <v>460</v>
      </c>
      <c r="K205" s="65">
        <v>450</v>
      </c>
      <c r="L205" s="65">
        <v>445</v>
      </c>
      <c r="M205" s="65">
        <v>440</v>
      </c>
      <c r="N205" s="65">
        <v>450</v>
      </c>
      <c r="O205" s="14"/>
    </row>
    <row r="206" spans="1:15">
      <c r="C206" s="65">
        <v>500</v>
      </c>
      <c r="D206" s="65">
        <v>515</v>
      </c>
      <c r="E206" s="65">
        <v>505</v>
      </c>
      <c r="F206" s="65">
        <v>490</v>
      </c>
      <c r="G206" s="65">
        <v>475</v>
      </c>
      <c r="H206" s="65">
        <v>470</v>
      </c>
      <c r="I206" s="65">
        <v>465</v>
      </c>
      <c r="J206" s="65">
        <v>460</v>
      </c>
      <c r="K206" s="65">
        <v>450</v>
      </c>
      <c r="L206" s="65">
        <v>445</v>
      </c>
      <c r="M206" s="65">
        <v>440</v>
      </c>
      <c r="N206" s="65">
        <v>450</v>
      </c>
    </row>
    <row r="207" spans="1:15">
      <c r="C207" s="65">
        <v>500</v>
      </c>
      <c r="D207" s="65">
        <v>515</v>
      </c>
      <c r="E207" s="65">
        <v>505</v>
      </c>
      <c r="F207" s="65">
        <v>490</v>
      </c>
      <c r="G207" s="65">
        <v>475</v>
      </c>
      <c r="H207" s="65">
        <v>470</v>
      </c>
      <c r="I207" s="65">
        <v>465</v>
      </c>
      <c r="J207" s="65">
        <v>460</v>
      </c>
      <c r="K207" s="65">
        <v>450</v>
      </c>
      <c r="L207" s="65">
        <v>445</v>
      </c>
      <c r="M207" s="65">
        <v>440</v>
      </c>
      <c r="N207" s="65">
        <v>450</v>
      </c>
    </row>
    <row r="208" spans="1:15">
      <c r="C208" s="65">
        <v>500</v>
      </c>
      <c r="D208" s="65">
        <v>515</v>
      </c>
      <c r="E208" s="65">
        <v>505</v>
      </c>
      <c r="F208" s="65">
        <v>490</v>
      </c>
      <c r="G208" s="65">
        <v>475</v>
      </c>
      <c r="H208" s="65">
        <v>470</v>
      </c>
      <c r="I208" s="65">
        <v>465</v>
      </c>
      <c r="J208" s="65">
        <v>460</v>
      </c>
      <c r="K208" s="65">
        <v>450</v>
      </c>
      <c r="L208" s="65">
        <v>445</v>
      </c>
      <c r="M208" s="65">
        <v>440</v>
      </c>
      <c r="N208" s="65">
        <v>450</v>
      </c>
    </row>
    <row r="209" spans="3:14">
      <c r="C209" s="65">
        <v>500</v>
      </c>
      <c r="D209" s="65">
        <v>515</v>
      </c>
      <c r="E209" s="65">
        <v>505</v>
      </c>
      <c r="F209" s="65">
        <v>490</v>
      </c>
      <c r="G209" s="65">
        <v>475</v>
      </c>
      <c r="H209" s="65">
        <v>470</v>
      </c>
      <c r="I209" s="65">
        <v>465</v>
      </c>
      <c r="J209" s="65">
        <v>460</v>
      </c>
      <c r="K209" s="65">
        <v>450</v>
      </c>
      <c r="L209" s="65">
        <v>445</v>
      </c>
      <c r="M209" s="65">
        <v>440</v>
      </c>
      <c r="N209" s="65">
        <v>450</v>
      </c>
    </row>
    <row r="210" spans="3:14">
      <c r="C210" s="65">
        <v>500</v>
      </c>
      <c r="D210" s="65">
        <v>515</v>
      </c>
      <c r="E210" s="65">
        <v>505</v>
      </c>
      <c r="F210" s="65">
        <v>490</v>
      </c>
      <c r="G210" s="65">
        <v>475</v>
      </c>
      <c r="H210" s="65">
        <v>470</v>
      </c>
      <c r="I210" s="65">
        <v>465</v>
      </c>
      <c r="J210" s="65">
        <v>460</v>
      </c>
      <c r="K210" s="65">
        <v>450</v>
      </c>
      <c r="L210" s="65">
        <v>445</v>
      </c>
      <c r="M210" s="65">
        <v>440</v>
      </c>
      <c r="N210" s="65">
        <v>450</v>
      </c>
    </row>
    <row r="211" spans="3:14">
      <c r="C211" s="65">
        <v>500</v>
      </c>
      <c r="D211" s="65">
        <v>515</v>
      </c>
      <c r="E211" s="65">
        <v>505</v>
      </c>
      <c r="F211" s="65">
        <v>490</v>
      </c>
      <c r="G211" s="65">
        <v>475</v>
      </c>
      <c r="H211" s="65">
        <v>470</v>
      </c>
      <c r="I211" s="65">
        <v>465</v>
      </c>
      <c r="J211" s="65">
        <v>460</v>
      </c>
      <c r="K211" s="65">
        <v>450</v>
      </c>
      <c r="L211" s="65">
        <v>445</v>
      </c>
      <c r="M211" s="65">
        <v>440</v>
      </c>
      <c r="N211" s="65">
        <v>450</v>
      </c>
    </row>
    <row r="212" spans="3:14">
      <c r="C212" s="65">
        <v>500</v>
      </c>
      <c r="D212" s="65">
        <v>515</v>
      </c>
      <c r="E212" s="65">
        <v>505</v>
      </c>
      <c r="F212" s="65">
        <v>490</v>
      </c>
      <c r="G212" s="65">
        <v>475</v>
      </c>
      <c r="H212" s="65">
        <v>470</v>
      </c>
      <c r="I212" s="65">
        <v>465</v>
      </c>
      <c r="J212" s="65">
        <v>460</v>
      </c>
      <c r="K212" s="65">
        <v>450</v>
      </c>
      <c r="L212" s="65">
        <v>445</v>
      </c>
      <c r="M212" s="65">
        <v>440</v>
      </c>
      <c r="N212" s="65">
        <v>450</v>
      </c>
    </row>
    <row r="213" spans="3:14">
      <c r="C213" s="65">
        <v>500</v>
      </c>
      <c r="D213" s="65">
        <v>515</v>
      </c>
      <c r="E213" s="65">
        <v>505</v>
      </c>
      <c r="F213" s="65">
        <v>490</v>
      </c>
      <c r="G213" s="65">
        <v>475</v>
      </c>
      <c r="H213" s="65">
        <v>470</v>
      </c>
      <c r="I213" s="65">
        <v>465</v>
      </c>
      <c r="J213" s="65">
        <v>460</v>
      </c>
      <c r="K213" s="65">
        <v>450</v>
      </c>
      <c r="L213" s="65">
        <v>445</v>
      </c>
      <c r="M213" s="65">
        <v>440</v>
      </c>
      <c r="N213" s="65">
        <v>450</v>
      </c>
    </row>
    <row r="214" spans="3:14">
      <c r="J214" s="65"/>
      <c r="K214" s="15"/>
      <c r="L214" s="15"/>
      <c r="M214" s="15"/>
      <c r="N214" s="15"/>
    </row>
  </sheetData>
  <mergeCells count="12">
    <mergeCell ref="A157:A167"/>
    <mergeCell ref="A169:A179"/>
    <mergeCell ref="A50:A60"/>
    <mergeCell ref="A35:A45"/>
    <mergeCell ref="A5:A15"/>
    <mergeCell ref="A20:A30"/>
    <mergeCell ref="A181:A191"/>
    <mergeCell ref="A193:A203"/>
    <mergeCell ref="A80:A90"/>
    <mergeCell ref="A95:A105"/>
    <mergeCell ref="A110:A120"/>
    <mergeCell ref="A125:A135"/>
  </mergeCells>
  <phoneticPr fontId="0" type="noConversion"/>
  <pageMargins left="0.78740157499999996" right="0.78740157499999996" top="0.984251969" bottom="0.984251969" header="0.5" footer="0.5"/>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All funds spent</vt:lpstr>
      <vt:lpstr>All donor balances</vt:lpstr>
    </vt:vector>
  </TitlesOfParts>
  <Company>Bornfree Foundation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DavidJ</dc:creator>
  <cp:lastModifiedBy>Ofir</cp:lastModifiedBy>
  <dcterms:created xsi:type="dcterms:W3CDTF">2005-09-08T15:50:43Z</dcterms:created>
  <dcterms:modified xsi:type="dcterms:W3CDTF">2019-06-25T09:44:09Z</dcterms:modified>
</cp:coreProperties>
</file>