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1100" windowHeight="6600" activeTab="1"/>
  </bookViews>
  <sheets>
    <sheet name="January 09 summary" sheetId="1" r:id="rId1"/>
    <sheet name="January 09-Detailed" sheetId="2" r:id="rId2"/>
  </sheets>
  <definedNames>
    <definedName name="_xlnm.Print_Titles" localSheetId="0">'January 09 summary'!$1:$4</definedName>
    <definedName name="_xlnm.Print_Titles" localSheetId="1">'January 09-Detailed'!$1:$4</definedName>
  </definedNames>
  <calcPr fullCalcOnLoad="1"/>
</workbook>
</file>

<file path=xl/comments2.xml><?xml version="1.0" encoding="utf-8"?>
<comments xmlns="http://schemas.openxmlformats.org/spreadsheetml/2006/main">
  <authors>
    <author>media</author>
    <author>USER</author>
    <author>user</author>
    <author>Sone</author>
    <author>HORLINE</author>
    <author>LAGA</author>
    <author>Valued Acer Customer</author>
    <author>gic</author>
  </authors>
  <commentList>
    <comment ref="C27" authorId="0">
      <text>
        <r>
          <rPr>
            <b/>
            <sz val="8"/>
            <rFont val="Tahoma"/>
            <family val="0"/>
          </rPr>
          <t>i26: coordinating missions.</t>
        </r>
        <r>
          <rPr>
            <sz val="8"/>
            <rFont val="Tahoma"/>
            <family val="0"/>
          </rPr>
          <t xml:space="preserve">
</t>
        </r>
      </text>
    </comment>
    <comment ref="C29" authorId="1">
      <text>
        <r>
          <rPr>
            <b/>
            <sz val="8"/>
            <rFont val="Tahoma"/>
            <family val="0"/>
          </rPr>
          <t>i26: Bamenda operations.</t>
        </r>
        <r>
          <rPr>
            <sz val="8"/>
            <rFont val="Tahoma"/>
            <family val="0"/>
          </rPr>
          <t xml:space="preserve">
</t>
        </r>
      </text>
    </comment>
    <comment ref="C79" authorId="1">
      <text>
        <r>
          <rPr>
            <b/>
            <sz val="8"/>
            <rFont val="Tahoma"/>
            <family val="0"/>
          </rPr>
          <t>i30: Nkongsamba Operations.</t>
        </r>
        <r>
          <rPr>
            <sz val="8"/>
            <rFont val="Tahoma"/>
            <family val="0"/>
          </rPr>
          <t xml:space="preserve">
</t>
        </r>
      </text>
    </comment>
    <comment ref="C89" authorId="1">
      <text>
        <r>
          <rPr>
            <b/>
            <sz val="8"/>
            <rFont val="Tahoma"/>
            <family val="0"/>
          </rPr>
          <t>i30: By Clando.</t>
        </r>
        <r>
          <rPr>
            <sz val="8"/>
            <rFont val="Tahoma"/>
            <family val="0"/>
          </rPr>
          <t xml:space="preserve">
</t>
        </r>
      </text>
    </comment>
    <comment ref="C90" authorId="2">
      <text>
        <r>
          <rPr>
            <b/>
            <sz val="8"/>
            <rFont val="Tahoma"/>
            <family val="0"/>
          </rPr>
          <t>i30: By bike.</t>
        </r>
        <r>
          <rPr>
            <sz val="8"/>
            <rFont val="Tahoma"/>
            <family val="0"/>
          </rPr>
          <t xml:space="preserve">
</t>
        </r>
      </text>
    </comment>
    <comment ref="C91" authorId="2">
      <text>
        <r>
          <rPr>
            <b/>
            <sz val="8"/>
            <rFont val="Tahoma"/>
            <family val="0"/>
          </rPr>
          <t>i30: By bike.</t>
        </r>
        <r>
          <rPr>
            <sz val="8"/>
            <rFont val="Tahoma"/>
            <family val="0"/>
          </rPr>
          <t xml:space="preserve">
</t>
        </r>
      </text>
    </comment>
    <comment ref="C92" authorId="2">
      <text>
        <r>
          <rPr>
            <b/>
            <sz val="8"/>
            <rFont val="Tahoma"/>
            <family val="0"/>
          </rPr>
          <t>i30: By bike.</t>
        </r>
        <r>
          <rPr>
            <sz val="8"/>
            <rFont val="Tahoma"/>
            <family val="0"/>
          </rPr>
          <t xml:space="preserve">
</t>
        </r>
      </text>
    </comment>
    <comment ref="C93" authorId="2">
      <text>
        <r>
          <rPr>
            <b/>
            <sz val="8"/>
            <rFont val="Tahoma"/>
            <family val="0"/>
          </rPr>
          <t>i30: By bike.</t>
        </r>
        <r>
          <rPr>
            <sz val="8"/>
            <rFont val="Tahoma"/>
            <family val="0"/>
          </rPr>
          <t xml:space="preserve">
</t>
        </r>
      </text>
    </comment>
    <comment ref="C94" authorId="2">
      <text>
        <r>
          <rPr>
            <b/>
            <sz val="8"/>
            <rFont val="Tahoma"/>
            <family val="0"/>
          </rPr>
          <t>i30: By bike.</t>
        </r>
        <r>
          <rPr>
            <sz val="8"/>
            <rFont val="Tahoma"/>
            <family val="0"/>
          </rPr>
          <t xml:space="preserve">
</t>
        </r>
      </text>
    </comment>
    <comment ref="C95" authorId="2">
      <text>
        <r>
          <rPr>
            <b/>
            <sz val="8"/>
            <rFont val="Tahoma"/>
            <family val="0"/>
          </rPr>
          <t>i30: By bike.</t>
        </r>
        <r>
          <rPr>
            <sz val="8"/>
            <rFont val="Tahoma"/>
            <family val="0"/>
          </rPr>
          <t xml:space="preserve">
</t>
        </r>
      </text>
    </comment>
    <comment ref="C96" authorId="1">
      <text>
        <r>
          <rPr>
            <b/>
            <sz val="8"/>
            <rFont val="Tahoma"/>
            <family val="0"/>
          </rPr>
          <t>i30: By Clando.</t>
        </r>
        <r>
          <rPr>
            <sz val="8"/>
            <rFont val="Tahoma"/>
            <family val="0"/>
          </rPr>
          <t xml:space="preserve">
</t>
        </r>
      </text>
    </comment>
    <comment ref="C140" authorId="1">
      <text>
        <r>
          <rPr>
            <b/>
            <sz val="8"/>
            <rFont val="Tahoma"/>
            <family val="0"/>
          </rPr>
          <t>i30: Posting of financial report from bafoussam to  Binam traveling agency in Yaounde.</t>
        </r>
        <r>
          <rPr>
            <sz val="8"/>
            <rFont val="Tahoma"/>
            <family val="0"/>
          </rPr>
          <t xml:space="preserve">
</t>
        </r>
      </text>
    </comment>
    <comment ref="C157" authorId="1">
      <text>
        <r>
          <rPr>
            <b/>
            <sz val="8"/>
            <rFont val="Tahoma"/>
            <family val="0"/>
          </rPr>
          <t>i25: By clando.</t>
        </r>
        <r>
          <rPr>
            <sz val="8"/>
            <rFont val="Tahoma"/>
            <family val="0"/>
          </rPr>
          <t xml:space="preserve">
</t>
        </r>
      </text>
    </comment>
    <comment ref="C158" authorId="1">
      <text>
        <r>
          <rPr>
            <b/>
            <sz val="8"/>
            <rFont val="Tahoma"/>
            <family val="0"/>
          </rPr>
          <t>i25: By clando.</t>
        </r>
        <r>
          <rPr>
            <sz val="8"/>
            <rFont val="Tahoma"/>
            <family val="0"/>
          </rPr>
          <t xml:space="preserve">
</t>
        </r>
      </text>
    </comment>
    <comment ref="C159" authorId="1">
      <text>
        <r>
          <rPr>
            <b/>
            <sz val="8"/>
            <rFont val="Tahoma"/>
            <family val="0"/>
          </rPr>
          <t>i25: By clando.</t>
        </r>
        <r>
          <rPr>
            <sz val="8"/>
            <rFont val="Tahoma"/>
            <family val="0"/>
          </rPr>
          <t xml:space="preserve">
</t>
        </r>
      </text>
    </comment>
    <comment ref="C160" authorId="1">
      <text>
        <r>
          <rPr>
            <b/>
            <sz val="8"/>
            <rFont val="Tahoma"/>
            <family val="0"/>
          </rPr>
          <t>i25: By clando.</t>
        </r>
        <r>
          <rPr>
            <sz val="8"/>
            <rFont val="Tahoma"/>
            <family val="0"/>
          </rPr>
          <t xml:space="preserve">
</t>
        </r>
      </text>
    </comment>
    <comment ref="C234" authorId="1">
      <text>
        <r>
          <rPr>
            <b/>
            <sz val="8"/>
            <rFont val="Tahoma"/>
            <family val="0"/>
          </rPr>
          <t>i39: By Clando</t>
        </r>
        <r>
          <rPr>
            <sz val="8"/>
            <rFont val="Tahoma"/>
            <family val="0"/>
          </rPr>
          <t xml:space="preserve">
</t>
        </r>
      </text>
    </comment>
    <comment ref="C235" authorId="1">
      <text>
        <r>
          <rPr>
            <b/>
            <sz val="8"/>
            <rFont val="Tahoma"/>
            <family val="0"/>
          </rPr>
          <t>i39: By Clando</t>
        </r>
        <r>
          <rPr>
            <sz val="8"/>
            <rFont val="Tahoma"/>
            <family val="0"/>
          </rPr>
          <t xml:space="preserve">
</t>
        </r>
      </text>
    </comment>
    <comment ref="C266" authorId="1">
      <text>
        <r>
          <rPr>
            <b/>
            <sz val="8"/>
            <rFont val="Tahoma"/>
            <family val="0"/>
          </rPr>
          <t>i25: By clando.</t>
        </r>
        <r>
          <rPr>
            <sz val="8"/>
            <rFont val="Tahoma"/>
            <family val="0"/>
          </rPr>
          <t xml:space="preserve">
</t>
        </r>
      </text>
    </comment>
    <comment ref="C267" authorId="1">
      <text>
        <r>
          <rPr>
            <b/>
            <sz val="8"/>
            <rFont val="Tahoma"/>
            <family val="0"/>
          </rPr>
          <t>i25: By clando.</t>
        </r>
        <r>
          <rPr>
            <sz val="8"/>
            <rFont val="Tahoma"/>
            <family val="0"/>
          </rPr>
          <t xml:space="preserve">
</t>
        </r>
      </text>
    </comment>
    <comment ref="C268" authorId="1">
      <text>
        <r>
          <rPr>
            <b/>
            <sz val="8"/>
            <rFont val="Tahoma"/>
            <family val="0"/>
          </rPr>
          <t>i25: By clando.</t>
        </r>
        <r>
          <rPr>
            <sz val="8"/>
            <rFont val="Tahoma"/>
            <family val="0"/>
          </rPr>
          <t xml:space="preserve">
</t>
        </r>
      </text>
    </comment>
    <comment ref="C269" authorId="1">
      <text>
        <r>
          <rPr>
            <b/>
            <sz val="8"/>
            <rFont val="Tahoma"/>
            <family val="0"/>
          </rPr>
          <t>i25: By clando.</t>
        </r>
        <r>
          <rPr>
            <sz val="8"/>
            <rFont val="Tahoma"/>
            <family val="0"/>
          </rPr>
          <t xml:space="preserve">
</t>
        </r>
      </text>
    </comment>
    <comment ref="C270" authorId="1">
      <text>
        <r>
          <rPr>
            <b/>
            <sz val="8"/>
            <rFont val="Tahoma"/>
            <family val="0"/>
          </rPr>
          <t>i25: By clando.</t>
        </r>
        <r>
          <rPr>
            <sz val="8"/>
            <rFont val="Tahoma"/>
            <family val="0"/>
          </rPr>
          <t xml:space="preserve">
</t>
        </r>
      </text>
    </comment>
    <comment ref="C271" authorId="1">
      <text>
        <r>
          <rPr>
            <b/>
            <sz val="8"/>
            <rFont val="Tahoma"/>
            <family val="0"/>
          </rPr>
          <t>i25: By clando.</t>
        </r>
        <r>
          <rPr>
            <sz val="8"/>
            <rFont val="Tahoma"/>
            <family val="0"/>
          </rPr>
          <t xml:space="preserve">
</t>
        </r>
      </text>
    </comment>
    <comment ref="C309" authorId="1">
      <text>
        <r>
          <rPr>
            <b/>
            <sz val="8"/>
            <rFont val="Tahoma"/>
            <family val="0"/>
          </rPr>
          <t>i39: By Clando</t>
        </r>
        <r>
          <rPr>
            <sz val="8"/>
            <rFont val="Tahoma"/>
            <family val="0"/>
          </rPr>
          <t xml:space="preserve">
</t>
        </r>
      </text>
    </comment>
    <comment ref="C310" authorId="1">
      <text>
        <r>
          <rPr>
            <b/>
            <sz val="8"/>
            <rFont val="Tahoma"/>
            <family val="0"/>
          </rPr>
          <t>i39: By Clando</t>
        </r>
        <r>
          <rPr>
            <sz val="8"/>
            <rFont val="Tahoma"/>
            <family val="0"/>
          </rPr>
          <t xml:space="preserve">
</t>
        </r>
      </text>
    </comment>
    <comment ref="C311" authorId="1">
      <text>
        <r>
          <rPr>
            <b/>
            <sz val="8"/>
            <rFont val="Tahoma"/>
            <family val="0"/>
          </rPr>
          <t>i39: By Clando</t>
        </r>
        <r>
          <rPr>
            <sz val="8"/>
            <rFont val="Tahoma"/>
            <family val="0"/>
          </rPr>
          <t xml:space="preserve">
</t>
        </r>
      </text>
    </comment>
    <comment ref="C312" authorId="1">
      <text>
        <r>
          <rPr>
            <b/>
            <sz val="8"/>
            <rFont val="Tahoma"/>
            <family val="0"/>
          </rPr>
          <t>i39: By Clando</t>
        </r>
        <r>
          <rPr>
            <sz val="8"/>
            <rFont val="Tahoma"/>
            <family val="0"/>
          </rPr>
          <t xml:space="preserve">
</t>
        </r>
      </text>
    </comment>
    <comment ref="C359" authorId="1">
      <text>
        <r>
          <rPr>
            <b/>
            <sz val="8"/>
            <rFont val="Tahoma"/>
            <family val="0"/>
          </rPr>
          <t>i33: Tonga-badounga, bandouga-Tonga, Tonga-Babitchau, Babitchau-Tonga.</t>
        </r>
        <r>
          <rPr>
            <sz val="8"/>
            <rFont val="Tahoma"/>
            <family val="0"/>
          </rPr>
          <t xml:space="preserve">
</t>
        </r>
      </text>
    </comment>
    <comment ref="C394" authorId="1">
      <text>
        <r>
          <rPr>
            <b/>
            <sz val="8"/>
            <rFont val="Tahoma"/>
            <family val="0"/>
          </rPr>
          <t>i39: By Clando</t>
        </r>
        <r>
          <rPr>
            <sz val="8"/>
            <rFont val="Tahoma"/>
            <family val="0"/>
          </rPr>
          <t xml:space="preserve">
</t>
        </r>
      </text>
    </comment>
    <comment ref="C395" authorId="1">
      <text>
        <r>
          <rPr>
            <b/>
            <sz val="8"/>
            <rFont val="Tahoma"/>
            <family val="0"/>
          </rPr>
          <t>i39: By Clando</t>
        </r>
        <r>
          <rPr>
            <sz val="8"/>
            <rFont val="Tahoma"/>
            <family val="0"/>
          </rPr>
          <t xml:space="preserve">
</t>
        </r>
      </text>
    </comment>
    <comment ref="C402" authorId="1">
      <text>
        <r>
          <rPr>
            <b/>
            <sz val="8"/>
            <rFont val="Tahoma"/>
            <family val="0"/>
          </rPr>
          <t>i39: Transport to Express union Empire to collect money for mission.</t>
        </r>
        <r>
          <rPr>
            <sz val="8"/>
            <rFont val="Tahoma"/>
            <family val="0"/>
          </rPr>
          <t xml:space="preserve">
</t>
        </r>
      </text>
    </comment>
    <comment ref="C421" authorId="1">
      <text>
        <r>
          <rPr>
            <b/>
            <sz val="8"/>
            <rFont val="Tahoma"/>
            <family val="0"/>
          </rPr>
          <t>i39: Posting of financial report through Kami Express I Bafoussam to Yaounde.</t>
        </r>
        <r>
          <rPr>
            <sz val="8"/>
            <rFont val="Tahoma"/>
            <family val="0"/>
          </rPr>
          <t xml:space="preserve">
</t>
        </r>
      </text>
    </comment>
    <comment ref="C436" authorId="1">
      <text>
        <r>
          <rPr>
            <b/>
            <sz val="8"/>
            <rFont val="Tahoma"/>
            <family val="0"/>
          </rPr>
          <t>i25: By clando.</t>
        </r>
        <r>
          <rPr>
            <sz val="8"/>
            <rFont val="Tahoma"/>
            <family val="0"/>
          </rPr>
          <t xml:space="preserve">
</t>
        </r>
      </text>
    </comment>
    <comment ref="C437" authorId="1">
      <text>
        <r>
          <rPr>
            <b/>
            <sz val="8"/>
            <rFont val="Tahoma"/>
            <family val="0"/>
          </rPr>
          <t>i25: By clando.</t>
        </r>
        <r>
          <rPr>
            <sz val="8"/>
            <rFont val="Tahoma"/>
            <family val="0"/>
          </rPr>
          <t xml:space="preserve">
</t>
        </r>
      </text>
    </comment>
    <comment ref="C438" authorId="1">
      <text>
        <r>
          <rPr>
            <b/>
            <sz val="8"/>
            <rFont val="Tahoma"/>
            <family val="0"/>
          </rPr>
          <t>i25: By clando.</t>
        </r>
        <r>
          <rPr>
            <sz val="8"/>
            <rFont val="Tahoma"/>
            <family val="0"/>
          </rPr>
          <t xml:space="preserve">
</t>
        </r>
      </text>
    </comment>
    <comment ref="C439" authorId="1">
      <text>
        <r>
          <rPr>
            <b/>
            <sz val="8"/>
            <rFont val="Tahoma"/>
            <family val="0"/>
          </rPr>
          <t>i25: By clando.</t>
        </r>
        <r>
          <rPr>
            <sz val="8"/>
            <rFont val="Tahoma"/>
            <family val="0"/>
          </rPr>
          <t xml:space="preserve">
</t>
        </r>
      </text>
    </comment>
    <comment ref="C440" authorId="1">
      <text>
        <r>
          <rPr>
            <b/>
            <sz val="8"/>
            <rFont val="Tahoma"/>
            <family val="0"/>
          </rPr>
          <t>i25: By clando.</t>
        </r>
        <r>
          <rPr>
            <sz val="8"/>
            <rFont val="Tahoma"/>
            <family val="0"/>
          </rPr>
          <t xml:space="preserve">
</t>
        </r>
      </text>
    </comment>
    <comment ref="C441" authorId="1">
      <text>
        <r>
          <rPr>
            <b/>
            <sz val="8"/>
            <rFont val="Tahoma"/>
            <family val="0"/>
          </rPr>
          <t>i25: By clando.</t>
        </r>
        <r>
          <rPr>
            <sz val="8"/>
            <rFont val="Tahoma"/>
            <family val="0"/>
          </rPr>
          <t xml:space="preserve">
</t>
        </r>
      </text>
    </comment>
    <comment ref="C442" authorId="1">
      <text>
        <r>
          <rPr>
            <b/>
            <sz val="8"/>
            <rFont val="Tahoma"/>
            <family val="0"/>
          </rPr>
          <t>i25: By clando.</t>
        </r>
        <r>
          <rPr>
            <sz val="8"/>
            <rFont val="Tahoma"/>
            <family val="0"/>
          </rPr>
          <t xml:space="preserve">
</t>
        </r>
      </text>
    </comment>
    <comment ref="C443" authorId="1">
      <text>
        <r>
          <rPr>
            <b/>
            <sz val="8"/>
            <rFont val="Tahoma"/>
            <family val="0"/>
          </rPr>
          <t>i25: By clando.</t>
        </r>
        <r>
          <rPr>
            <sz val="8"/>
            <rFont val="Tahoma"/>
            <family val="0"/>
          </rPr>
          <t xml:space="preserve">
</t>
        </r>
      </text>
    </comment>
    <comment ref="C478" authorId="1">
      <text>
        <r>
          <rPr>
            <b/>
            <sz val="8"/>
            <rFont val="Tahoma"/>
            <family val="0"/>
          </rPr>
          <t>i30: OP Ngambetikar.</t>
        </r>
        <r>
          <rPr>
            <sz val="8"/>
            <rFont val="Tahoma"/>
            <family val="0"/>
          </rPr>
          <t xml:space="preserve">
</t>
        </r>
      </text>
    </comment>
    <comment ref="C482" authorId="1">
      <text>
        <r>
          <rPr>
            <b/>
            <sz val="8"/>
            <rFont val="Tahoma"/>
            <family val="0"/>
          </rPr>
          <t>i30: By clando.</t>
        </r>
        <r>
          <rPr>
            <sz val="8"/>
            <rFont val="Tahoma"/>
            <family val="0"/>
          </rPr>
          <t xml:space="preserve">
</t>
        </r>
      </text>
    </comment>
    <comment ref="C483" authorId="1">
      <text>
        <r>
          <rPr>
            <b/>
            <sz val="8"/>
            <rFont val="Tahoma"/>
            <family val="0"/>
          </rPr>
          <t>i30: By clando.</t>
        </r>
        <r>
          <rPr>
            <sz val="8"/>
            <rFont val="Tahoma"/>
            <family val="0"/>
          </rPr>
          <t xml:space="preserve">
</t>
        </r>
      </text>
    </comment>
    <comment ref="C484" authorId="1">
      <text>
        <r>
          <rPr>
            <b/>
            <sz val="8"/>
            <rFont val="Tahoma"/>
            <family val="0"/>
          </rPr>
          <t>i30: By clando.</t>
        </r>
        <r>
          <rPr>
            <sz val="8"/>
            <rFont val="Tahoma"/>
            <family val="0"/>
          </rPr>
          <t xml:space="preserve">
</t>
        </r>
      </text>
    </comment>
    <comment ref="C486" authorId="1">
      <text>
        <r>
          <rPr>
            <b/>
            <sz val="8"/>
            <rFont val="Tahoma"/>
            <family val="0"/>
          </rPr>
          <t>i30: By clando.</t>
        </r>
        <r>
          <rPr>
            <sz val="8"/>
            <rFont val="Tahoma"/>
            <family val="0"/>
          </rPr>
          <t xml:space="preserve">
</t>
        </r>
      </text>
    </comment>
    <comment ref="C515" authorId="1">
      <text>
        <r>
          <rPr>
            <b/>
            <sz val="8"/>
            <rFont val="Tahoma"/>
            <family val="0"/>
          </rPr>
          <t>i30: Posting of financial report from bafoussam to  Binam traveling agency in Yaounde.</t>
        </r>
        <r>
          <rPr>
            <sz val="8"/>
            <rFont val="Tahoma"/>
            <family val="0"/>
          </rPr>
          <t xml:space="preserve">
</t>
        </r>
      </text>
    </comment>
    <comment ref="C567" authorId="1">
      <text>
        <r>
          <rPr>
            <b/>
            <sz val="8"/>
            <rFont val="Tahoma"/>
            <family val="0"/>
          </rPr>
          <t>i39: Posting of financial report through Kami Express I Bafoussam to Yaounde.</t>
        </r>
        <r>
          <rPr>
            <sz val="8"/>
            <rFont val="Tahoma"/>
            <family val="0"/>
          </rPr>
          <t xml:space="preserve">
</t>
        </r>
      </text>
    </comment>
    <comment ref="C580" authorId="1">
      <text>
        <r>
          <rPr>
            <b/>
            <sz val="8"/>
            <rFont val="Tahoma"/>
            <family val="0"/>
          </rPr>
          <t>i25: By clando.</t>
        </r>
        <r>
          <rPr>
            <sz val="8"/>
            <rFont val="Tahoma"/>
            <family val="0"/>
          </rPr>
          <t xml:space="preserve">
</t>
        </r>
      </text>
    </comment>
    <comment ref="C581" authorId="1">
      <text>
        <r>
          <rPr>
            <b/>
            <sz val="8"/>
            <rFont val="Tahoma"/>
            <family val="0"/>
          </rPr>
          <t>i25: By clando.</t>
        </r>
        <r>
          <rPr>
            <sz val="8"/>
            <rFont val="Tahoma"/>
            <family val="0"/>
          </rPr>
          <t xml:space="preserve">
</t>
        </r>
      </text>
    </comment>
    <comment ref="C582" authorId="1">
      <text>
        <r>
          <rPr>
            <b/>
            <sz val="8"/>
            <rFont val="Tahoma"/>
            <family val="0"/>
          </rPr>
          <t>i25: By clando.</t>
        </r>
        <r>
          <rPr>
            <sz val="8"/>
            <rFont val="Tahoma"/>
            <family val="0"/>
          </rPr>
          <t xml:space="preserve">
</t>
        </r>
      </text>
    </comment>
    <comment ref="C583" authorId="1">
      <text>
        <r>
          <rPr>
            <b/>
            <sz val="8"/>
            <rFont val="Tahoma"/>
            <family val="0"/>
          </rPr>
          <t>i25: By clando.</t>
        </r>
        <r>
          <rPr>
            <sz val="8"/>
            <rFont val="Tahoma"/>
            <family val="0"/>
          </rPr>
          <t xml:space="preserve">
</t>
        </r>
      </text>
    </comment>
    <comment ref="C611" authorId="1">
      <text>
        <r>
          <rPr>
            <b/>
            <sz val="8"/>
            <rFont val="Tahoma"/>
            <family val="0"/>
          </rPr>
          <t>i26: coodinating investigations activities.</t>
        </r>
        <r>
          <rPr>
            <sz val="8"/>
            <rFont val="Tahoma"/>
            <family val="0"/>
          </rPr>
          <t xml:space="preserve">
</t>
        </r>
      </text>
    </comment>
    <comment ref="C612" authorId="1">
      <text>
        <r>
          <rPr>
            <b/>
            <sz val="8"/>
            <rFont val="Tahoma"/>
            <family val="0"/>
          </rPr>
          <t>i26: Bamenda Operations and Coordinating i25 activities in Kumba.</t>
        </r>
        <r>
          <rPr>
            <sz val="8"/>
            <rFont val="Tahoma"/>
            <family val="0"/>
          </rPr>
          <t xml:space="preserve">
</t>
        </r>
      </text>
    </comment>
    <comment ref="C672" authorId="3">
      <text>
        <r>
          <rPr>
            <b/>
            <sz val="8"/>
            <rFont val="Tahoma"/>
            <family val="0"/>
          </rPr>
          <t>i26:</t>
        </r>
        <r>
          <rPr>
            <sz val="8"/>
            <rFont val="Tahoma"/>
            <family val="0"/>
          </rPr>
          <t xml:space="preserve">
E-mail correspondences, permits, money transfer receipts for 5 case files presented to the State Counsel.</t>
        </r>
      </text>
    </comment>
    <comment ref="C689" authorId="1">
      <text>
        <r>
          <rPr>
            <b/>
            <sz val="8"/>
            <rFont val="Tahoma"/>
            <family val="0"/>
          </rPr>
          <t>i25: By clando.</t>
        </r>
        <r>
          <rPr>
            <sz val="8"/>
            <rFont val="Tahoma"/>
            <family val="0"/>
          </rPr>
          <t xml:space="preserve">
</t>
        </r>
      </text>
    </comment>
    <comment ref="C690" authorId="1">
      <text>
        <r>
          <rPr>
            <b/>
            <sz val="8"/>
            <rFont val="Tahoma"/>
            <family val="0"/>
          </rPr>
          <t>i25: By clando.</t>
        </r>
        <r>
          <rPr>
            <sz val="8"/>
            <rFont val="Tahoma"/>
            <family val="0"/>
          </rPr>
          <t xml:space="preserve">
</t>
        </r>
      </text>
    </comment>
    <comment ref="C730" authorId="1">
      <text>
        <r>
          <rPr>
            <b/>
            <sz val="8"/>
            <rFont val="Tahoma"/>
            <family val="0"/>
          </rPr>
          <t>i30: By Clando.</t>
        </r>
        <r>
          <rPr>
            <sz val="8"/>
            <rFont val="Tahoma"/>
            <family val="0"/>
          </rPr>
          <t xml:space="preserve">
</t>
        </r>
      </text>
    </comment>
    <comment ref="C732" authorId="1">
      <text>
        <r>
          <rPr>
            <b/>
            <sz val="8"/>
            <rFont val="Tahoma"/>
            <family val="0"/>
          </rPr>
          <t>i30: By Clando.</t>
        </r>
        <r>
          <rPr>
            <sz val="8"/>
            <rFont val="Tahoma"/>
            <family val="0"/>
          </rPr>
          <t xml:space="preserve">
</t>
        </r>
      </text>
    </comment>
    <comment ref="C733" authorId="1">
      <text>
        <r>
          <rPr>
            <b/>
            <sz val="8"/>
            <rFont val="Tahoma"/>
            <family val="0"/>
          </rPr>
          <t>i30: By Clando.</t>
        </r>
        <r>
          <rPr>
            <sz val="8"/>
            <rFont val="Tahoma"/>
            <family val="0"/>
          </rPr>
          <t xml:space="preserve">
</t>
        </r>
      </text>
    </comment>
    <comment ref="C767" authorId="1">
      <text>
        <r>
          <rPr>
            <b/>
            <sz val="8"/>
            <rFont val="Tahoma"/>
            <family val="0"/>
          </rPr>
          <t>i25: By clando.</t>
        </r>
        <r>
          <rPr>
            <sz val="8"/>
            <rFont val="Tahoma"/>
            <family val="0"/>
          </rPr>
          <t xml:space="preserve">
</t>
        </r>
      </text>
    </comment>
    <comment ref="C768" authorId="1">
      <text>
        <r>
          <rPr>
            <b/>
            <sz val="8"/>
            <rFont val="Tahoma"/>
            <family val="0"/>
          </rPr>
          <t>i25: By bike</t>
        </r>
        <r>
          <rPr>
            <sz val="8"/>
            <rFont val="Tahoma"/>
            <family val="0"/>
          </rPr>
          <t xml:space="preserve">
</t>
        </r>
      </text>
    </comment>
    <comment ref="C769" authorId="1">
      <text>
        <r>
          <rPr>
            <b/>
            <sz val="8"/>
            <rFont val="Tahoma"/>
            <family val="0"/>
          </rPr>
          <t>i25: By bike</t>
        </r>
        <r>
          <rPr>
            <sz val="8"/>
            <rFont val="Tahoma"/>
            <family val="0"/>
          </rPr>
          <t xml:space="preserve">
</t>
        </r>
      </text>
    </comment>
    <comment ref="C805" authorId="1">
      <text>
        <r>
          <rPr>
            <b/>
            <sz val="8"/>
            <rFont val="Tahoma"/>
            <family val="0"/>
          </rPr>
          <t>i30: By Clando.</t>
        </r>
        <r>
          <rPr>
            <sz val="8"/>
            <rFont val="Tahoma"/>
            <family val="0"/>
          </rPr>
          <t xml:space="preserve">
</t>
        </r>
      </text>
    </comment>
    <comment ref="C806" authorId="1">
      <text>
        <r>
          <rPr>
            <b/>
            <sz val="8"/>
            <rFont val="Tahoma"/>
            <family val="0"/>
          </rPr>
          <t>i30: By Clando.</t>
        </r>
        <r>
          <rPr>
            <sz val="8"/>
            <rFont val="Tahoma"/>
            <family val="0"/>
          </rPr>
          <t xml:space="preserve">
</t>
        </r>
      </text>
    </comment>
    <comment ref="C808" authorId="1">
      <text>
        <r>
          <rPr>
            <b/>
            <sz val="8"/>
            <rFont val="Tahoma"/>
            <family val="0"/>
          </rPr>
          <t>i30: By Clando.</t>
        </r>
        <r>
          <rPr>
            <sz val="8"/>
            <rFont val="Tahoma"/>
            <family val="0"/>
          </rPr>
          <t xml:space="preserve">
</t>
        </r>
      </text>
    </comment>
    <comment ref="C809" authorId="1">
      <text>
        <r>
          <rPr>
            <b/>
            <sz val="8"/>
            <rFont val="Tahoma"/>
            <family val="0"/>
          </rPr>
          <t>i30: By Clando.</t>
        </r>
        <r>
          <rPr>
            <sz val="8"/>
            <rFont val="Tahoma"/>
            <family val="0"/>
          </rPr>
          <t xml:space="preserve">
</t>
        </r>
      </text>
    </comment>
    <comment ref="C810" authorId="1">
      <text>
        <r>
          <rPr>
            <b/>
            <sz val="8"/>
            <rFont val="Tahoma"/>
            <family val="0"/>
          </rPr>
          <t>i30: By Clando.</t>
        </r>
        <r>
          <rPr>
            <sz val="8"/>
            <rFont val="Tahoma"/>
            <family val="0"/>
          </rPr>
          <t xml:space="preserve">
</t>
        </r>
      </text>
    </comment>
    <comment ref="C841" authorId="1">
      <text>
        <r>
          <rPr>
            <b/>
            <sz val="8"/>
            <rFont val="Tahoma"/>
            <family val="0"/>
          </rPr>
          <t>i30: By Clando.</t>
        </r>
        <r>
          <rPr>
            <sz val="8"/>
            <rFont val="Tahoma"/>
            <family val="0"/>
          </rPr>
          <t xml:space="preserve">
</t>
        </r>
      </text>
    </comment>
    <comment ref="C842" authorId="1">
      <text>
        <r>
          <rPr>
            <b/>
            <sz val="8"/>
            <rFont val="Tahoma"/>
            <family val="0"/>
          </rPr>
          <t>i30: By Clando.</t>
        </r>
        <r>
          <rPr>
            <sz val="8"/>
            <rFont val="Tahoma"/>
            <family val="0"/>
          </rPr>
          <t xml:space="preserve">
</t>
        </r>
      </text>
    </comment>
    <comment ref="C868" authorId="1">
      <text>
        <r>
          <rPr>
            <b/>
            <sz val="8"/>
            <rFont val="Tahoma"/>
            <family val="0"/>
          </rPr>
          <t>i55: Bagante.</t>
        </r>
        <r>
          <rPr>
            <sz val="8"/>
            <rFont val="Tahoma"/>
            <family val="0"/>
          </rPr>
          <t xml:space="preserve">
</t>
        </r>
      </text>
    </comment>
    <comment ref="C875" authorId="1">
      <text>
        <r>
          <rPr>
            <b/>
            <sz val="8"/>
            <rFont val="Tahoma"/>
            <family val="0"/>
          </rPr>
          <t>i55: By clando.</t>
        </r>
        <r>
          <rPr>
            <sz val="8"/>
            <rFont val="Tahoma"/>
            <family val="0"/>
          </rPr>
          <t xml:space="preserve">
</t>
        </r>
      </text>
    </comment>
    <comment ref="C876" authorId="1">
      <text>
        <r>
          <rPr>
            <b/>
            <sz val="8"/>
            <rFont val="Tahoma"/>
            <family val="0"/>
          </rPr>
          <t>i55: By clando.</t>
        </r>
        <r>
          <rPr>
            <sz val="8"/>
            <rFont val="Tahoma"/>
            <family val="0"/>
          </rPr>
          <t xml:space="preserve">
</t>
        </r>
      </text>
    </comment>
    <comment ref="C877" authorId="1">
      <text>
        <r>
          <rPr>
            <b/>
            <sz val="8"/>
            <rFont val="Tahoma"/>
            <family val="0"/>
          </rPr>
          <t>i55: By clando.</t>
        </r>
        <r>
          <rPr>
            <sz val="8"/>
            <rFont val="Tahoma"/>
            <family val="0"/>
          </rPr>
          <t xml:space="preserve">
</t>
        </r>
      </text>
    </comment>
    <comment ref="C878" authorId="1">
      <text>
        <r>
          <rPr>
            <b/>
            <sz val="8"/>
            <rFont val="Tahoma"/>
            <family val="0"/>
          </rPr>
          <t>i55: By clando.</t>
        </r>
        <r>
          <rPr>
            <sz val="8"/>
            <rFont val="Tahoma"/>
            <family val="0"/>
          </rPr>
          <t xml:space="preserve">
</t>
        </r>
      </text>
    </comment>
    <comment ref="C879" authorId="1">
      <text>
        <r>
          <rPr>
            <b/>
            <sz val="8"/>
            <rFont val="Tahoma"/>
            <family val="0"/>
          </rPr>
          <t>i55: By clando.</t>
        </r>
        <r>
          <rPr>
            <sz val="8"/>
            <rFont val="Tahoma"/>
            <family val="0"/>
          </rPr>
          <t xml:space="preserve">
</t>
        </r>
      </text>
    </comment>
    <comment ref="C880" authorId="1">
      <text>
        <r>
          <rPr>
            <b/>
            <sz val="8"/>
            <rFont val="Tahoma"/>
            <family val="0"/>
          </rPr>
          <t>i55: By clando.</t>
        </r>
        <r>
          <rPr>
            <sz val="8"/>
            <rFont val="Tahoma"/>
            <family val="0"/>
          </rPr>
          <t xml:space="preserve">
</t>
        </r>
      </text>
    </comment>
    <comment ref="C881" authorId="1">
      <text>
        <r>
          <rPr>
            <b/>
            <sz val="8"/>
            <rFont val="Tahoma"/>
            <family val="0"/>
          </rPr>
          <t>i55: By clando.</t>
        </r>
        <r>
          <rPr>
            <sz val="8"/>
            <rFont val="Tahoma"/>
            <family val="0"/>
          </rPr>
          <t xml:space="preserve">
</t>
        </r>
      </text>
    </comment>
    <comment ref="C882" authorId="1">
      <text>
        <r>
          <rPr>
            <b/>
            <sz val="8"/>
            <rFont val="Tahoma"/>
            <family val="0"/>
          </rPr>
          <t>i55: By clando.</t>
        </r>
        <r>
          <rPr>
            <sz val="8"/>
            <rFont val="Tahoma"/>
            <family val="0"/>
          </rPr>
          <t xml:space="preserve">
</t>
        </r>
      </text>
    </comment>
    <comment ref="C883" authorId="1">
      <text>
        <r>
          <rPr>
            <b/>
            <sz val="8"/>
            <rFont val="Tahoma"/>
            <family val="0"/>
          </rPr>
          <t>i55: By clando.</t>
        </r>
        <r>
          <rPr>
            <sz val="8"/>
            <rFont val="Tahoma"/>
            <family val="0"/>
          </rPr>
          <t xml:space="preserve">
</t>
        </r>
      </text>
    </comment>
    <comment ref="C884" authorId="1">
      <text>
        <r>
          <rPr>
            <b/>
            <sz val="8"/>
            <rFont val="Tahoma"/>
            <family val="0"/>
          </rPr>
          <t>i55: By clando.</t>
        </r>
        <r>
          <rPr>
            <sz val="8"/>
            <rFont val="Tahoma"/>
            <family val="0"/>
          </rPr>
          <t xml:space="preserve">
</t>
        </r>
      </text>
    </comment>
    <comment ref="C885" authorId="1">
      <text>
        <r>
          <rPr>
            <b/>
            <sz val="8"/>
            <rFont val="Tahoma"/>
            <family val="0"/>
          </rPr>
          <t>i55: By clando.</t>
        </r>
        <r>
          <rPr>
            <sz val="8"/>
            <rFont val="Tahoma"/>
            <family val="0"/>
          </rPr>
          <t xml:space="preserve">
</t>
        </r>
      </text>
    </comment>
    <comment ref="C886" authorId="1">
      <text>
        <r>
          <rPr>
            <b/>
            <sz val="8"/>
            <rFont val="Tahoma"/>
            <family val="0"/>
          </rPr>
          <t>i55: By clando.</t>
        </r>
        <r>
          <rPr>
            <sz val="8"/>
            <rFont val="Tahoma"/>
            <family val="0"/>
          </rPr>
          <t xml:space="preserve">
</t>
        </r>
      </text>
    </comment>
    <comment ref="C887" authorId="1">
      <text>
        <r>
          <rPr>
            <b/>
            <sz val="8"/>
            <rFont val="Tahoma"/>
            <family val="0"/>
          </rPr>
          <t>i55: By clando.</t>
        </r>
        <r>
          <rPr>
            <sz val="8"/>
            <rFont val="Tahoma"/>
            <family val="0"/>
          </rPr>
          <t xml:space="preserve">
</t>
        </r>
      </text>
    </comment>
    <comment ref="C935" authorId="1">
      <text>
        <r>
          <rPr>
            <b/>
            <sz val="8"/>
            <rFont val="Tahoma"/>
            <family val="0"/>
          </rPr>
          <t>i33: By Clando.</t>
        </r>
        <r>
          <rPr>
            <sz val="8"/>
            <rFont val="Tahoma"/>
            <family val="0"/>
          </rPr>
          <t xml:space="preserve">
</t>
        </r>
      </text>
    </comment>
    <comment ref="C975" authorId="1">
      <text>
        <r>
          <rPr>
            <b/>
            <sz val="8"/>
            <rFont val="Tahoma"/>
            <family val="0"/>
          </rPr>
          <t>i25: By clando.</t>
        </r>
        <r>
          <rPr>
            <sz val="8"/>
            <rFont val="Tahoma"/>
            <family val="0"/>
          </rPr>
          <t xml:space="preserve">
</t>
        </r>
      </text>
    </comment>
    <comment ref="C977" authorId="1">
      <text>
        <r>
          <rPr>
            <b/>
            <sz val="8"/>
            <rFont val="Tahoma"/>
            <family val="0"/>
          </rPr>
          <t>i25: By clando.</t>
        </r>
        <r>
          <rPr>
            <sz val="8"/>
            <rFont val="Tahoma"/>
            <family val="0"/>
          </rPr>
          <t xml:space="preserve">
</t>
        </r>
      </text>
    </comment>
    <comment ref="C978" authorId="1">
      <text>
        <r>
          <rPr>
            <b/>
            <sz val="8"/>
            <rFont val="Tahoma"/>
            <family val="0"/>
          </rPr>
          <t>i25: By clando.</t>
        </r>
        <r>
          <rPr>
            <sz val="8"/>
            <rFont val="Tahoma"/>
            <family val="0"/>
          </rPr>
          <t xml:space="preserve">
</t>
        </r>
      </text>
    </comment>
    <comment ref="C979" authorId="1">
      <text>
        <r>
          <rPr>
            <b/>
            <sz val="8"/>
            <rFont val="Tahoma"/>
            <family val="0"/>
          </rPr>
          <t>i25: By clando.</t>
        </r>
        <r>
          <rPr>
            <sz val="8"/>
            <rFont val="Tahoma"/>
            <family val="0"/>
          </rPr>
          <t xml:space="preserve">
</t>
        </r>
      </text>
    </comment>
    <comment ref="C980" authorId="1">
      <text>
        <r>
          <rPr>
            <b/>
            <sz val="8"/>
            <rFont val="Tahoma"/>
            <family val="0"/>
          </rPr>
          <t>i25: By clando.</t>
        </r>
        <r>
          <rPr>
            <sz val="8"/>
            <rFont val="Tahoma"/>
            <family val="0"/>
          </rPr>
          <t xml:space="preserve">
</t>
        </r>
      </text>
    </comment>
    <comment ref="C981" authorId="1">
      <text>
        <r>
          <rPr>
            <b/>
            <sz val="8"/>
            <rFont val="Tahoma"/>
            <family val="0"/>
          </rPr>
          <t>i25: By clando.</t>
        </r>
        <r>
          <rPr>
            <sz val="8"/>
            <rFont val="Tahoma"/>
            <family val="0"/>
          </rPr>
          <t xml:space="preserve">
</t>
        </r>
      </text>
    </comment>
    <comment ref="C982" authorId="1">
      <text>
        <r>
          <rPr>
            <b/>
            <sz val="8"/>
            <rFont val="Tahoma"/>
            <family val="0"/>
          </rPr>
          <t>i25: By clando.</t>
        </r>
        <r>
          <rPr>
            <sz val="8"/>
            <rFont val="Tahoma"/>
            <family val="0"/>
          </rPr>
          <t xml:space="preserve">
</t>
        </r>
      </text>
    </comment>
    <comment ref="C984" authorId="1">
      <text>
        <r>
          <rPr>
            <b/>
            <sz val="8"/>
            <rFont val="Tahoma"/>
            <family val="0"/>
          </rPr>
          <t>i25: By clando.</t>
        </r>
        <r>
          <rPr>
            <sz val="8"/>
            <rFont val="Tahoma"/>
            <family val="0"/>
          </rPr>
          <t xml:space="preserve">
</t>
        </r>
      </text>
    </comment>
    <comment ref="C1015" authorId="1">
      <text>
        <r>
          <rPr>
            <b/>
            <sz val="8"/>
            <rFont val="Tahoma"/>
            <family val="0"/>
          </rPr>
          <t>i25: Posted financial report from Douala through Comfort traveling agency to Yaounde.</t>
        </r>
        <r>
          <rPr>
            <sz val="8"/>
            <rFont val="Tahoma"/>
            <family val="0"/>
          </rPr>
          <t xml:space="preserve">
</t>
        </r>
      </text>
    </comment>
    <comment ref="C1023" authorId="0">
      <text>
        <r>
          <rPr>
            <b/>
            <sz val="8"/>
            <rFont val="Tahoma"/>
            <family val="0"/>
          </rPr>
          <t>i26: coordinating missions.</t>
        </r>
        <r>
          <rPr>
            <sz val="8"/>
            <rFont val="Tahoma"/>
            <family val="0"/>
          </rPr>
          <t xml:space="preserve">
</t>
        </r>
      </text>
    </comment>
    <comment ref="C1024" authorId="1">
      <text>
        <r>
          <rPr>
            <b/>
            <sz val="8"/>
            <rFont val="Tahoma"/>
            <family val="0"/>
          </rPr>
          <t>i26: Nkongsamba Operations.</t>
        </r>
        <r>
          <rPr>
            <sz val="8"/>
            <rFont val="Tahoma"/>
            <family val="0"/>
          </rPr>
          <t xml:space="preserve">
</t>
        </r>
      </text>
    </comment>
    <comment ref="C1027" authorId="1">
      <text>
        <r>
          <rPr>
            <b/>
            <sz val="8"/>
            <rFont val="Tahoma"/>
            <family val="0"/>
          </rPr>
          <t>i26: coordinating investigations activities.</t>
        </r>
        <r>
          <rPr>
            <sz val="8"/>
            <rFont val="Tahoma"/>
            <family val="0"/>
          </rPr>
          <t xml:space="preserve">
</t>
        </r>
      </text>
    </comment>
    <comment ref="C1058" authorId="3">
      <text>
        <r>
          <rPr>
            <b/>
            <sz val="8"/>
            <rFont val="Tahoma"/>
            <family val="0"/>
          </rPr>
          <t>i26:</t>
        </r>
        <r>
          <rPr>
            <sz val="8"/>
            <rFont val="Tahoma"/>
            <family val="0"/>
          </rPr>
          <t xml:space="preserve">
x 182 copies of Preparation document of LAGA Annual General Meeting.</t>
        </r>
      </text>
    </comment>
    <comment ref="C1074" authorId="1">
      <text>
        <r>
          <rPr>
            <b/>
            <sz val="8"/>
            <rFont val="Tahoma"/>
            <family val="0"/>
          </rPr>
          <t>i30: Arrived late in Bafoussam from Yaounde and hired a  Bike to batie.</t>
        </r>
        <r>
          <rPr>
            <sz val="8"/>
            <rFont val="Tahoma"/>
            <family val="0"/>
          </rPr>
          <t xml:space="preserve">
</t>
        </r>
      </text>
    </comment>
    <comment ref="C1109" authorId="2">
      <text>
        <r>
          <rPr>
            <b/>
            <sz val="8"/>
            <rFont val="Tahoma"/>
            <family val="0"/>
          </rPr>
          <t>i39: By Clando.</t>
        </r>
        <r>
          <rPr>
            <sz val="8"/>
            <rFont val="Tahoma"/>
            <family val="0"/>
          </rPr>
          <t xml:space="preserve">
</t>
        </r>
      </text>
    </comment>
    <comment ref="C1110" authorId="2">
      <text>
        <r>
          <rPr>
            <b/>
            <sz val="8"/>
            <rFont val="Tahoma"/>
            <family val="0"/>
          </rPr>
          <t>i39: By Clando.</t>
        </r>
        <r>
          <rPr>
            <sz val="8"/>
            <rFont val="Tahoma"/>
            <family val="0"/>
          </rPr>
          <t xml:space="preserve">
</t>
        </r>
      </text>
    </comment>
    <comment ref="C1143" authorId="2">
      <text>
        <r>
          <rPr>
            <b/>
            <sz val="8"/>
            <rFont val="Tahoma"/>
            <family val="0"/>
          </rPr>
          <t>i39: By Clando.</t>
        </r>
        <r>
          <rPr>
            <sz val="8"/>
            <rFont val="Tahoma"/>
            <family val="0"/>
          </rPr>
          <t xml:space="preserve">
</t>
        </r>
      </text>
    </comment>
    <comment ref="C1144" authorId="2">
      <text>
        <r>
          <rPr>
            <b/>
            <sz val="8"/>
            <rFont val="Tahoma"/>
            <family val="0"/>
          </rPr>
          <t>i39: By Clando.</t>
        </r>
        <r>
          <rPr>
            <sz val="8"/>
            <rFont val="Tahoma"/>
            <family val="0"/>
          </rPr>
          <t xml:space="preserve">
</t>
        </r>
      </text>
    </comment>
    <comment ref="C1181" authorId="1">
      <text>
        <r>
          <rPr>
            <b/>
            <sz val="8"/>
            <rFont val="Tahoma"/>
            <family val="0"/>
          </rPr>
          <t>i26: OP Bamenda.</t>
        </r>
        <r>
          <rPr>
            <sz val="8"/>
            <rFont val="Tahoma"/>
            <family val="0"/>
          </rPr>
          <t xml:space="preserve">
</t>
        </r>
      </text>
    </comment>
    <comment ref="C1183" authorId="1">
      <text>
        <r>
          <rPr>
            <b/>
            <sz val="8"/>
            <rFont val="Tahoma"/>
            <family val="0"/>
          </rPr>
          <t>i26: Bamenda Operations.</t>
        </r>
        <r>
          <rPr>
            <sz val="8"/>
            <rFont val="Tahoma"/>
            <family val="0"/>
          </rPr>
          <t xml:space="preserve">
</t>
        </r>
      </text>
    </comment>
    <comment ref="C1248" authorId="0">
      <text>
        <r>
          <rPr>
            <b/>
            <sz val="8"/>
            <rFont val="Tahoma"/>
            <family val="0"/>
          </rPr>
          <t>alian: OP Bamenda.</t>
        </r>
        <r>
          <rPr>
            <sz val="8"/>
            <rFont val="Tahoma"/>
            <family val="0"/>
          </rPr>
          <t xml:space="preserve">
</t>
        </r>
      </text>
    </comment>
    <comment ref="C1249" authorId="1">
      <text>
        <r>
          <rPr>
            <b/>
            <sz val="8"/>
            <rFont val="Tahoma"/>
            <family val="0"/>
          </rPr>
          <t>alain: OP Bamenda.</t>
        </r>
        <r>
          <rPr>
            <sz val="8"/>
            <rFont val="Tahoma"/>
            <family val="0"/>
          </rPr>
          <t xml:space="preserve">
</t>
        </r>
      </text>
    </comment>
    <comment ref="C1250" authorId="1">
      <text>
        <r>
          <rPr>
            <b/>
            <sz val="8"/>
            <rFont val="Tahoma"/>
            <family val="0"/>
          </rPr>
          <t>alain: Bamenda Operations.</t>
        </r>
        <r>
          <rPr>
            <sz val="8"/>
            <rFont val="Tahoma"/>
            <family val="0"/>
          </rPr>
          <t xml:space="preserve">
</t>
        </r>
      </text>
    </comment>
    <comment ref="C1252" authorId="1">
      <text>
        <r>
          <rPr>
            <b/>
            <sz val="8"/>
            <rFont val="Tahoma"/>
            <family val="0"/>
          </rPr>
          <t>alain: Bamenda Operations.</t>
        </r>
        <r>
          <rPr>
            <sz val="8"/>
            <rFont val="Tahoma"/>
            <family val="0"/>
          </rPr>
          <t xml:space="preserve">
</t>
        </r>
      </text>
    </comment>
    <comment ref="C1262" authorId="1">
      <text>
        <r>
          <rPr>
            <b/>
            <sz val="8"/>
            <rFont val="Tahoma"/>
            <family val="0"/>
          </rPr>
          <t>alain: Douala Operations.</t>
        </r>
        <r>
          <rPr>
            <sz val="8"/>
            <rFont val="Tahoma"/>
            <family val="0"/>
          </rPr>
          <t xml:space="preserve">
</t>
        </r>
      </text>
    </comment>
    <comment ref="C1332" authorId="4">
      <text>
        <r>
          <rPr>
            <b/>
            <sz val="8"/>
            <rFont val="Tahoma"/>
            <family val="0"/>
          </rPr>
          <t>HORLINE:</t>
        </r>
        <r>
          <rPr>
            <sz val="8"/>
            <rFont val="Tahoma"/>
            <family val="0"/>
          </rPr>
          <t xml:space="preserve">
had a breakdown in Puma, paid extra 2000 for a ride</t>
        </r>
      </text>
    </comment>
    <comment ref="C1353" authorId="4">
      <text>
        <r>
          <rPr>
            <b/>
            <sz val="8"/>
            <rFont val="Tahoma"/>
            <family val="0"/>
          </rPr>
          <t>ALAIN:
in B'da day of operation</t>
        </r>
        <r>
          <rPr>
            <sz val="8"/>
            <rFont val="Tahoma"/>
            <family val="0"/>
          </rPr>
          <t xml:space="preserve">
</t>
        </r>
      </text>
    </comment>
    <comment ref="C1357" authorId="4">
      <text>
        <r>
          <rPr>
            <b/>
            <sz val="8"/>
            <rFont val="Tahoma"/>
            <family val="0"/>
          </rPr>
          <t>ALAIN:
in Yde, special arrived at 5.30 a.m.</t>
        </r>
        <r>
          <rPr>
            <sz val="8"/>
            <rFont val="Tahoma"/>
            <family val="0"/>
          </rPr>
          <t xml:space="preserve">
</t>
        </r>
      </text>
    </comment>
    <comment ref="C1358" authorId="4">
      <text>
        <r>
          <rPr>
            <b/>
            <sz val="8"/>
            <rFont val="Tahoma"/>
            <family val="0"/>
          </rPr>
          <t>ALAIN:
to come to the office and go back</t>
        </r>
        <r>
          <rPr>
            <sz val="8"/>
            <rFont val="Tahoma"/>
            <family val="0"/>
          </rPr>
          <t xml:space="preserve">
</t>
        </r>
      </text>
    </comment>
    <comment ref="C1371" authorId="4">
      <text>
        <r>
          <rPr>
            <b/>
            <sz val="8"/>
            <rFont val="Tahoma"/>
            <family val="0"/>
          </rPr>
          <t>HORLINE:</t>
        </r>
        <r>
          <rPr>
            <sz val="8"/>
            <rFont val="Tahoma"/>
            <family val="0"/>
          </rPr>
          <t xml:space="preserve">
taxi in Yde, arrived at 11.30pm</t>
        </r>
      </text>
    </comment>
    <comment ref="C1393" authorId="4">
      <text>
        <r>
          <rPr>
            <b/>
            <sz val="8"/>
            <rFont val="Tahoma"/>
            <family val="0"/>
          </rPr>
          <t>FELIX: SPECIAL TAXI, ARRIVED YAOUNDE AT 1am in the morning.</t>
        </r>
      </text>
    </comment>
    <comment ref="C1418" authorId="5">
      <text>
        <r>
          <rPr>
            <b/>
            <sz val="8"/>
            <rFont val="Tahoma"/>
            <family val="0"/>
          </rPr>
          <t>Aimé: special taxi at 5 o'clok in the morning from house to station, autorired by Ofir</t>
        </r>
        <r>
          <rPr>
            <sz val="8"/>
            <rFont val="Tahoma"/>
            <family val="0"/>
          </rPr>
          <t xml:space="preserve">
</t>
        </r>
      </text>
    </comment>
    <comment ref="C1419" authorId="5">
      <text>
        <r>
          <rPr>
            <b/>
            <sz val="8"/>
            <rFont val="Tahoma"/>
            <family val="0"/>
          </rPr>
          <t>Aimé: local transport in Ntui and Yaounde</t>
        </r>
        <r>
          <rPr>
            <sz val="8"/>
            <rFont val="Tahoma"/>
            <family val="0"/>
          </rPr>
          <t xml:space="preserve">
</t>
        </r>
      </text>
    </comment>
    <comment ref="C1436" authorId="4">
      <text>
        <r>
          <rPr>
            <b/>
            <sz val="8"/>
            <rFont val="Tahoma"/>
            <family val="0"/>
          </rPr>
          <t>HORLINE:</t>
        </r>
        <r>
          <rPr>
            <sz val="8"/>
            <rFont val="Tahoma"/>
            <family val="0"/>
          </rPr>
          <t xml:space="preserve">
special taxi with money for CPNS from CNPS to office</t>
        </r>
      </text>
    </comment>
    <comment ref="C1438" authorId="4">
      <text>
        <r>
          <rPr>
            <b/>
            <sz val="8"/>
            <rFont val="Tahoma"/>
            <family val="0"/>
          </rPr>
          <t>HORLINE:</t>
        </r>
        <r>
          <rPr>
            <sz val="8"/>
            <rFont val="Tahoma"/>
            <family val="0"/>
          </rPr>
          <t xml:space="preserve">
special taxi carrying money  to CNPS</t>
        </r>
      </text>
    </comment>
    <comment ref="C1477" authorId="4">
      <text>
        <r>
          <rPr>
            <b/>
            <sz val="8"/>
            <rFont val="Tahoma"/>
            <family val="0"/>
          </rPr>
          <t>ALAIN:
in B'da, half day lodging paid because left the hotel at 9 p.m. to travel by night</t>
        </r>
        <r>
          <rPr>
            <sz val="8"/>
            <rFont val="Tahoma"/>
            <family val="0"/>
          </rPr>
          <t xml:space="preserve">
</t>
        </r>
      </text>
    </comment>
    <comment ref="C1513" authorId="4">
      <text>
        <r>
          <rPr>
            <b/>
            <sz val="8"/>
            <rFont val="Tahoma"/>
            <family val="0"/>
          </rPr>
          <t>FELIX: MINERAL WATER</t>
        </r>
        <r>
          <rPr>
            <sz val="8"/>
            <rFont val="Tahoma"/>
            <family val="0"/>
          </rPr>
          <t xml:space="preserve">
</t>
        </r>
      </text>
    </comment>
    <comment ref="C1532" authorId="4">
      <text>
        <r>
          <rPr>
            <b/>
            <sz val="8"/>
            <rFont val="Tahoma"/>
            <family val="0"/>
          </rPr>
          <t>HORLINE:</t>
        </r>
        <r>
          <rPr>
            <sz val="8"/>
            <rFont val="Tahoma"/>
            <family val="0"/>
          </rPr>
          <t xml:space="preserve">
to print sullivan case analysis and give to Lawyer</t>
        </r>
      </text>
    </comment>
    <comment ref="C1533" authorId="5">
      <text>
        <r>
          <rPr>
            <b/>
            <sz val="8"/>
            <rFont val="Tahoma"/>
            <family val="0"/>
          </rPr>
          <t>Alain:</t>
        </r>
        <r>
          <rPr>
            <sz val="8"/>
            <rFont val="Tahoma"/>
            <family val="0"/>
          </rPr>
          <t xml:space="preserve">
document for annual meeting</t>
        </r>
      </text>
    </comment>
    <comment ref="C1534" authorId="5">
      <text>
        <r>
          <rPr>
            <b/>
            <sz val="8"/>
            <rFont val="Tahoma"/>
            <family val="0"/>
          </rPr>
          <t>Felix: 1 copy of financial law of 1996 and financial form</t>
        </r>
        <r>
          <rPr>
            <sz val="8"/>
            <rFont val="Tahoma"/>
            <family val="0"/>
          </rPr>
          <t xml:space="preserve">
</t>
        </r>
      </text>
    </comment>
    <comment ref="C1535" authorId="5">
      <text>
        <r>
          <rPr>
            <b/>
            <sz val="8"/>
            <rFont val="Tahoma"/>
            <family val="0"/>
          </rPr>
          <t>Aimé: Financial form</t>
        </r>
        <r>
          <rPr>
            <sz val="8"/>
            <rFont val="Tahoma"/>
            <family val="0"/>
          </rPr>
          <t xml:space="preserve">
</t>
        </r>
      </text>
    </comment>
    <comment ref="C1536" authorId="5">
      <text>
        <r>
          <rPr>
            <b/>
            <sz val="8"/>
            <rFont val="Tahoma"/>
            <family val="0"/>
          </rPr>
          <t>Aimé: financial law of 1996 in duplicate</t>
        </r>
        <r>
          <rPr>
            <sz val="8"/>
            <rFont val="Tahoma"/>
            <family val="0"/>
          </rPr>
          <t xml:space="preserve">
</t>
        </r>
      </text>
    </comment>
    <comment ref="C1537" authorId="5">
      <text>
        <r>
          <rPr>
            <b/>
            <sz val="8"/>
            <rFont val="Tahoma"/>
            <family val="0"/>
          </rPr>
          <t>Aimé: receipt of Me Mbuan</t>
        </r>
        <r>
          <rPr>
            <sz val="8"/>
            <rFont val="Tahoma"/>
            <family val="0"/>
          </rPr>
          <t xml:space="preserve">
</t>
        </r>
      </text>
    </comment>
    <comment ref="C1538" authorId="5">
      <text>
        <r>
          <rPr>
            <b/>
            <sz val="8"/>
            <rFont val="Tahoma"/>
            <family val="0"/>
          </rPr>
          <t>Aimé: Martin Luther King speech</t>
        </r>
        <r>
          <rPr>
            <sz val="8"/>
            <rFont val="Tahoma"/>
            <family val="0"/>
          </rPr>
          <t xml:space="preserve">
</t>
        </r>
      </text>
    </comment>
    <comment ref="C1539" authorId="5">
      <text>
        <r>
          <rPr>
            <b/>
            <sz val="8"/>
            <rFont val="Tahoma"/>
            <family val="0"/>
          </rPr>
          <t>Aimé: financial law of 1996 for Me EMGUEU</t>
        </r>
        <r>
          <rPr>
            <sz val="8"/>
            <rFont val="Tahoma"/>
            <family val="0"/>
          </rPr>
          <t xml:space="preserve">
</t>
        </r>
      </text>
    </comment>
    <comment ref="C1542" authorId="5">
      <text>
        <r>
          <rPr>
            <b/>
            <sz val="8"/>
            <rFont val="Tahoma"/>
            <family val="0"/>
          </rPr>
          <t>Aimé: program of general meeting</t>
        </r>
        <r>
          <rPr>
            <sz val="8"/>
            <rFont val="Tahoma"/>
            <family val="0"/>
          </rPr>
          <t xml:space="preserve">
</t>
        </r>
      </text>
    </comment>
    <comment ref="C1543" authorId="4">
      <text>
        <r>
          <rPr>
            <b/>
            <sz val="8"/>
            <rFont val="Tahoma"/>
            <family val="0"/>
          </rPr>
          <t>HORLINE:</t>
        </r>
        <r>
          <rPr>
            <sz val="8"/>
            <rFont val="Tahoma"/>
            <family val="0"/>
          </rPr>
          <t xml:space="preserve">
activities programm for the laga annual meeting
</t>
        </r>
      </text>
    </comment>
    <comment ref="C1544" authorId="4">
      <text>
        <r>
          <rPr>
            <b/>
            <sz val="8"/>
            <rFont val="Tahoma"/>
            <family val="0"/>
          </rPr>
          <t>HORLINE:</t>
        </r>
        <r>
          <rPr>
            <sz val="8"/>
            <rFont val="Tahoma"/>
            <family val="0"/>
          </rPr>
          <t xml:space="preserve">
documents of the 2006 annual meeting</t>
        </r>
      </text>
    </comment>
    <comment ref="C1561" authorId="5">
      <text>
        <r>
          <rPr>
            <b/>
            <sz val="8"/>
            <rFont val="Tahoma"/>
            <family val="0"/>
          </rPr>
          <t>Stéphanie: Sending of legal book and CD to Alain in Bamenda</t>
        </r>
        <r>
          <rPr>
            <sz val="8"/>
            <rFont val="Tahoma"/>
            <family val="0"/>
          </rPr>
          <t xml:space="preserve">
</t>
        </r>
      </text>
    </comment>
    <comment ref="C1808" authorId="2">
      <text>
        <r>
          <rPr>
            <b/>
            <sz val="8"/>
            <rFont val="Tahoma"/>
            <family val="0"/>
          </rPr>
          <t>cynthia: for the work she is doing on website while in the UK</t>
        </r>
        <r>
          <rPr>
            <sz val="8"/>
            <rFont val="Tahoma"/>
            <family val="0"/>
          </rPr>
          <t xml:space="preserve">
</t>
        </r>
      </text>
    </comment>
    <comment ref="C1821" authorId="0">
      <text>
        <r>
          <rPr>
            <b/>
            <sz val="8"/>
            <rFont val="Tahoma"/>
            <family val="0"/>
          </rPr>
          <t>emeline: Called Ofir in the US.</t>
        </r>
        <r>
          <rPr>
            <sz val="8"/>
            <rFont val="Tahoma"/>
            <family val="0"/>
          </rPr>
          <t xml:space="preserve">
</t>
        </r>
      </text>
    </comment>
    <comment ref="C1822" authorId="0">
      <text>
        <r>
          <rPr>
            <b/>
            <sz val="8"/>
            <rFont val="Tahoma"/>
            <family val="0"/>
          </rPr>
          <t>i26: Called Ofir in the US.</t>
        </r>
        <r>
          <rPr>
            <sz val="8"/>
            <rFont val="Tahoma"/>
            <family val="0"/>
          </rPr>
          <t xml:space="preserve">
</t>
        </r>
      </text>
    </comment>
    <comment ref="C1823" authorId="1">
      <text>
        <r>
          <rPr>
            <b/>
            <sz val="8"/>
            <rFont val="Tahoma"/>
            <family val="0"/>
          </rPr>
          <t>ofir: Ofir called USA.</t>
        </r>
        <r>
          <rPr>
            <sz val="8"/>
            <rFont val="Tahoma"/>
            <family val="0"/>
          </rPr>
          <t xml:space="preserve">
</t>
        </r>
      </text>
    </comment>
    <comment ref="C1824" authorId="1">
      <text>
        <r>
          <rPr>
            <b/>
            <sz val="8"/>
            <rFont val="Tahoma"/>
            <family val="0"/>
          </rPr>
          <t>ofir: Ofir called USA.</t>
        </r>
        <r>
          <rPr>
            <sz val="8"/>
            <rFont val="Tahoma"/>
            <family val="0"/>
          </rPr>
          <t xml:space="preserve">
</t>
        </r>
      </text>
    </comment>
    <comment ref="C1825" authorId="1">
      <text>
        <r>
          <rPr>
            <sz val="8"/>
            <rFont val="Tahoma"/>
            <family val="0"/>
          </rPr>
          <t xml:space="preserve">Ofir: Called USA.
</t>
        </r>
      </text>
    </comment>
    <comment ref="C1826" authorId="1">
      <text>
        <r>
          <rPr>
            <b/>
            <sz val="8"/>
            <rFont val="Tahoma"/>
            <family val="0"/>
          </rPr>
          <t>arrey: Called Josias in Congo.</t>
        </r>
        <r>
          <rPr>
            <sz val="8"/>
            <rFont val="Tahoma"/>
            <family val="0"/>
          </rPr>
          <t xml:space="preserve">
</t>
        </r>
      </text>
    </comment>
    <comment ref="C1827" authorId="1">
      <text>
        <r>
          <rPr>
            <b/>
            <sz val="8"/>
            <rFont val="Tahoma"/>
            <family val="0"/>
          </rPr>
          <t xml:space="preserve">Ofir: Called </t>
        </r>
        <r>
          <rPr>
            <b/>
            <sz val="8"/>
            <rFont val="Tahoma"/>
            <family val="2"/>
          </rPr>
          <t>isreal.</t>
        </r>
        <r>
          <rPr>
            <sz val="8"/>
            <rFont val="Tahoma"/>
            <family val="0"/>
          </rPr>
          <t xml:space="preserve">
</t>
        </r>
      </text>
    </comment>
    <comment ref="C1828" authorId="1">
      <text>
        <r>
          <rPr>
            <b/>
            <sz val="8"/>
            <rFont val="Tahoma"/>
            <family val="0"/>
          </rPr>
          <t>ofir: Called USA.</t>
        </r>
      </text>
    </comment>
    <comment ref="C1830" authorId="1">
      <text>
        <r>
          <rPr>
            <b/>
            <sz val="8"/>
            <rFont val="Tahoma"/>
            <family val="0"/>
          </rPr>
          <t>i26: Called Holland.</t>
        </r>
        <r>
          <rPr>
            <sz val="8"/>
            <rFont val="Tahoma"/>
            <family val="0"/>
          </rPr>
          <t xml:space="preserve">
</t>
        </r>
      </text>
    </comment>
    <comment ref="C1845" authorId="1">
      <text>
        <r>
          <rPr>
            <b/>
            <sz val="8"/>
            <rFont val="Tahoma"/>
            <family val="0"/>
          </rPr>
          <t>ofir: Bamenda operation.</t>
        </r>
        <r>
          <rPr>
            <sz val="8"/>
            <rFont val="Tahoma"/>
            <family val="0"/>
          </rPr>
          <t xml:space="preserve">
</t>
        </r>
      </text>
    </comment>
    <comment ref="C1930" authorId="1">
      <text>
        <r>
          <rPr>
            <b/>
            <sz val="8"/>
            <rFont val="Tahoma"/>
            <family val="0"/>
          </rPr>
          <t>arrey: coordinating i25 activities in nguti.</t>
        </r>
        <r>
          <rPr>
            <sz val="8"/>
            <rFont val="Tahoma"/>
            <family val="0"/>
          </rPr>
          <t xml:space="preserve">
</t>
        </r>
      </text>
    </comment>
    <comment ref="C1933" authorId="1">
      <text>
        <r>
          <rPr>
            <b/>
            <sz val="8"/>
            <rFont val="Tahoma"/>
            <family val="0"/>
          </rPr>
          <t xml:space="preserve">arrey: Absence of emeline, received and made emeline's calls.
</t>
        </r>
        <r>
          <rPr>
            <sz val="8"/>
            <rFont val="Tahoma"/>
            <family val="0"/>
          </rPr>
          <t xml:space="preserve">
</t>
        </r>
      </text>
    </comment>
    <comment ref="C1945" authorId="2">
      <text>
        <r>
          <rPr>
            <b/>
            <sz val="8"/>
            <rFont val="Tahoma"/>
            <family val="0"/>
          </rPr>
          <t>Emeline: office to UNICS and back to office</t>
        </r>
        <r>
          <rPr>
            <sz val="8"/>
            <rFont val="Tahoma"/>
            <family val="0"/>
          </rPr>
          <t xml:space="preserve">
</t>
        </r>
      </text>
    </comment>
    <comment ref="C1950" authorId="2">
      <text>
        <r>
          <rPr>
            <b/>
            <sz val="8"/>
            <rFont val="Tahoma"/>
            <family val="0"/>
          </rPr>
          <t>Emeline: office to UNICS and back to office</t>
        </r>
        <r>
          <rPr>
            <sz val="8"/>
            <rFont val="Tahoma"/>
            <family val="0"/>
          </rPr>
          <t xml:space="preserve">
</t>
        </r>
      </text>
    </comment>
    <comment ref="C1958" authorId="2">
      <text>
        <r>
          <rPr>
            <b/>
            <sz val="8"/>
            <rFont val="Tahoma"/>
            <family val="0"/>
          </rPr>
          <t>Emeline: office to UNICS and back to office</t>
        </r>
        <r>
          <rPr>
            <sz val="8"/>
            <rFont val="Tahoma"/>
            <family val="0"/>
          </rPr>
          <t xml:space="preserve">
</t>
        </r>
      </text>
    </comment>
    <comment ref="C1963" authorId="2">
      <text>
        <r>
          <rPr>
            <b/>
            <sz val="8"/>
            <rFont val="Tahoma"/>
            <family val="0"/>
          </rPr>
          <t>Emeline: office to UNICS to deposit salaries</t>
        </r>
        <r>
          <rPr>
            <sz val="8"/>
            <rFont val="Tahoma"/>
            <family val="0"/>
          </rPr>
          <t xml:space="preserve">
</t>
        </r>
      </text>
    </comment>
    <comment ref="C1986" authorId="2">
      <text>
        <r>
          <rPr>
            <b/>
            <sz val="8"/>
            <rFont val="Tahoma"/>
            <family val="0"/>
          </rPr>
          <t>arrey: 2500 x 1hr taxi from BHC to by computers and 1000 for depo after 1hr when taxi left due to delays.</t>
        </r>
        <r>
          <rPr>
            <sz val="8"/>
            <rFont val="Tahoma"/>
            <family val="0"/>
          </rPr>
          <t xml:space="preserve">
</t>
        </r>
      </text>
    </comment>
    <comment ref="C1998" authorId="1">
      <text>
        <r>
          <rPr>
            <b/>
            <sz val="8"/>
            <rFont val="Tahoma"/>
            <family val="0"/>
          </rPr>
          <t>arrey: 100000 x 2 = 200000 fcfa for legal and management,  acuired through the British Council program called computeraid recycling computers donated by the british government to assist NGO projects.</t>
        </r>
        <r>
          <rPr>
            <sz val="8"/>
            <rFont val="Tahoma"/>
            <family val="0"/>
          </rPr>
          <t xml:space="preserve">
</t>
        </r>
      </text>
    </comment>
    <comment ref="C2001" authorId="1">
      <text>
        <r>
          <rPr>
            <b/>
            <sz val="8"/>
            <rFont val="Tahoma"/>
            <family val="0"/>
          </rPr>
          <t>arrey: 250x4=1000</t>
        </r>
        <r>
          <rPr>
            <sz val="8"/>
            <rFont val="Tahoma"/>
            <family val="0"/>
          </rPr>
          <t xml:space="preserve">
</t>
        </r>
      </text>
    </comment>
    <comment ref="C2002" authorId="1">
      <text>
        <r>
          <rPr>
            <b/>
            <sz val="8"/>
            <rFont val="Tahoma"/>
            <family val="0"/>
          </rPr>
          <t>arrey: 25x50=1250
financial repotrt</t>
        </r>
        <r>
          <rPr>
            <sz val="8"/>
            <rFont val="Tahoma"/>
            <family val="0"/>
          </rPr>
          <t xml:space="preserve">
</t>
        </r>
      </text>
    </comment>
    <comment ref="C2003" authorId="2">
      <text>
        <r>
          <rPr>
            <b/>
            <sz val="8"/>
            <rFont val="Tahoma"/>
            <family val="0"/>
          </rPr>
          <t>arrey: hp 21 black ink for printing of office documents.</t>
        </r>
        <r>
          <rPr>
            <sz val="8"/>
            <rFont val="Tahoma"/>
            <family val="0"/>
          </rPr>
          <t xml:space="preserve">
</t>
        </r>
      </text>
    </comment>
    <comment ref="C2004" authorId="2">
      <text>
        <r>
          <rPr>
            <b/>
            <sz val="8"/>
            <rFont val="Tahoma"/>
            <family val="0"/>
          </rPr>
          <t>arrey: 1800 x 5=9000 fcfa for classification of office documents.</t>
        </r>
        <r>
          <rPr>
            <sz val="8"/>
            <rFont val="Tahoma"/>
            <family val="0"/>
          </rPr>
          <t xml:space="preserve">
</t>
        </r>
      </text>
    </comment>
    <comment ref="C2005" authorId="2">
      <text>
        <r>
          <rPr>
            <b/>
            <sz val="8"/>
            <rFont val="Tahoma"/>
            <family val="0"/>
          </rPr>
          <t>arrey: 12x5 A6 envelopes= 300</t>
        </r>
        <r>
          <rPr>
            <sz val="8"/>
            <rFont val="Tahoma"/>
            <family val="0"/>
          </rPr>
          <t xml:space="preserve">
</t>
        </r>
      </text>
    </comment>
    <comment ref="C2006" authorId="2">
      <text>
        <r>
          <rPr>
            <b/>
            <sz val="8"/>
            <rFont val="Tahoma"/>
            <family val="0"/>
          </rPr>
          <t>arrey: 100x12=1200</t>
        </r>
        <r>
          <rPr>
            <sz val="8"/>
            <rFont val="Tahoma"/>
            <family val="0"/>
          </rPr>
          <t xml:space="preserve">
</t>
        </r>
      </text>
    </comment>
    <comment ref="C2007" authorId="2">
      <text>
        <r>
          <rPr>
            <b/>
            <sz val="8"/>
            <rFont val="Tahoma"/>
            <family val="0"/>
          </rPr>
          <t>arrey: 50x12=600</t>
        </r>
        <r>
          <rPr>
            <sz val="8"/>
            <rFont val="Tahoma"/>
            <family val="0"/>
          </rPr>
          <t xml:space="preserve">
</t>
        </r>
      </text>
    </comment>
    <comment ref="C2012" authorId="1">
      <text>
        <r>
          <rPr>
            <b/>
            <sz val="8"/>
            <rFont val="Tahoma"/>
            <family val="0"/>
          </rPr>
          <t>arrey: 250x4= 1000</t>
        </r>
        <r>
          <rPr>
            <sz val="8"/>
            <rFont val="Tahoma"/>
            <family val="0"/>
          </rPr>
          <t xml:space="preserve">
</t>
        </r>
      </text>
    </comment>
    <comment ref="C2014" authorId="2">
      <text>
        <r>
          <rPr>
            <b/>
            <sz val="8"/>
            <rFont val="Tahoma"/>
            <family val="0"/>
          </rPr>
          <t>arrey: hp 21 black ink for printing of office documents.</t>
        </r>
        <r>
          <rPr>
            <sz val="8"/>
            <rFont val="Tahoma"/>
            <family val="0"/>
          </rPr>
          <t xml:space="preserve">
</t>
        </r>
      </text>
    </comment>
    <comment ref="C2016" authorId="2">
      <text>
        <r>
          <rPr>
            <b/>
            <sz val="8"/>
            <rFont val="Tahoma"/>
            <family val="0"/>
          </rPr>
          <t>arrey:5.8x 600 =3500.</t>
        </r>
        <r>
          <rPr>
            <sz val="8"/>
            <rFont val="Tahoma"/>
            <family val="0"/>
          </rPr>
          <t xml:space="preserve">
</t>
        </r>
      </text>
    </comment>
    <comment ref="C2019" authorId="2">
      <text>
        <r>
          <rPr>
            <b/>
            <sz val="8"/>
            <rFont val="Tahoma"/>
            <family val="0"/>
          </rPr>
          <t xml:space="preserve">arrey: 400x2=800        </t>
        </r>
        <r>
          <rPr>
            <sz val="8"/>
            <rFont val="Tahoma"/>
            <family val="0"/>
          </rPr>
          <t xml:space="preserve">
</t>
        </r>
      </text>
    </comment>
    <comment ref="C2021" authorId="2">
      <text>
        <r>
          <rPr>
            <b/>
            <sz val="8"/>
            <rFont val="Tahoma"/>
            <family val="0"/>
          </rPr>
          <t xml:space="preserve">arrey: 7x25=175 
ofirs ID card.            </t>
        </r>
        <r>
          <rPr>
            <sz val="8"/>
            <rFont val="Tahoma"/>
            <family val="0"/>
          </rPr>
          <t xml:space="preserve">
</t>
        </r>
      </text>
    </comment>
    <comment ref="C2022" authorId="2">
      <text>
        <r>
          <rPr>
            <b/>
            <sz val="8"/>
            <rFont val="Tahoma"/>
            <family val="0"/>
          </rPr>
          <t>arrey: Fax was not going 300f was paid for the time spent.</t>
        </r>
        <r>
          <rPr>
            <sz val="8"/>
            <rFont val="Tahoma"/>
            <family val="0"/>
          </rPr>
          <t xml:space="preserve">
</t>
        </r>
      </text>
    </comment>
    <comment ref="C2023" authorId="2">
      <text>
        <r>
          <rPr>
            <b/>
            <sz val="8"/>
            <rFont val="Tahoma"/>
            <family val="0"/>
          </rPr>
          <t>arrey: faxing of invitation letter of Jean Francois to France.</t>
        </r>
        <r>
          <rPr>
            <sz val="8"/>
            <rFont val="Tahoma"/>
            <family val="0"/>
          </rPr>
          <t xml:space="preserve">
</t>
        </r>
      </text>
    </comment>
    <comment ref="C2024" authorId="1">
      <text>
        <r>
          <rPr>
            <b/>
            <sz val="8"/>
            <rFont val="Tahoma"/>
            <family val="0"/>
          </rPr>
          <t>arrey: 250x4=1000</t>
        </r>
        <r>
          <rPr>
            <sz val="8"/>
            <rFont val="Tahoma"/>
            <family val="0"/>
          </rPr>
          <t xml:space="preserve">
</t>
        </r>
      </text>
    </comment>
    <comment ref="C2025" authorId="1">
      <text>
        <r>
          <rPr>
            <b/>
            <sz val="8"/>
            <rFont val="Tahoma"/>
            <family val="0"/>
          </rPr>
          <t>arrey: 25x50=1250
financial repotrt</t>
        </r>
        <r>
          <rPr>
            <sz val="8"/>
            <rFont val="Tahoma"/>
            <family val="0"/>
          </rPr>
          <t xml:space="preserve">
</t>
        </r>
      </text>
    </comment>
    <comment ref="C2029" authorId="1">
      <text>
        <r>
          <rPr>
            <b/>
            <sz val="8"/>
            <rFont val="Tahoma"/>
            <family val="0"/>
          </rPr>
          <t>arrey: Cleaning of the director's suit for traveling to USA and Britain for meetings with the US Senate and the British parliament.</t>
        </r>
        <r>
          <rPr>
            <sz val="8"/>
            <rFont val="Tahoma"/>
            <family val="0"/>
          </rPr>
          <t xml:space="preserve">
</t>
        </r>
      </text>
    </comment>
    <comment ref="C2030" authorId="1">
      <text>
        <r>
          <rPr>
            <b/>
            <sz val="8"/>
            <rFont val="Tahoma"/>
            <family val="0"/>
          </rPr>
          <t>arrey: 100x12=1200</t>
        </r>
        <r>
          <rPr>
            <sz val="8"/>
            <rFont val="Tahoma"/>
            <family val="0"/>
          </rPr>
          <t xml:space="preserve">
</t>
        </r>
      </text>
    </comment>
    <comment ref="C2036" authorId="1">
      <text>
        <r>
          <rPr>
            <b/>
            <sz val="8"/>
            <rFont val="Tahoma"/>
            <family val="0"/>
          </rPr>
          <t>arrey: 25x12=300
meeting documents</t>
        </r>
        <r>
          <rPr>
            <sz val="8"/>
            <rFont val="Tahoma"/>
            <family val="0"/>
          </rPr>
          <t xml:space="preserve">
</t>
        </r>
      </text>
    </comment>
    <comment ref="C2037" authorId="1">
      <text>
        <r>
          <rPr>
            <b/>
            <sz val="8"/>
            <rFont val="Tahoma"/>
            <family val="0"/>
          </rPr>
          <t>arrey: 25x39=975
meeting documents</t>
        </r>
        <r>
          <rPr>
            <sz val="8"/>
            <rFont val="Tahoma"/>
            <family val="0"/>
          </rPr>
          <t xml:space="preserve">
</t>
        </r>
      </text>
    </comment>
    <comment ref="C2039" authorId="1">
      <text>
        <r>
          <rPr>
            <b/>
            <sz val="8"/>
            <rFont val="Tahoma"/>
            <family val="0"/>
          </rPr>
          <t>arrey: 84x25=2100
meeting documents</t>
        </r>
        <r>
          <rPr>
            <sz val="8"/>
            <rFont val="Tahoma"/>
            <family val="0"/>
          </rPr>
          <t xml:space="preserve">
</t>
        </r>
      </text>
    </comment>
    <comment ref="C2040" authorId="1">
      <text>
        <r>
          <rPr>
            <b/>
            <sz val="8"/>
            <rFont val="Tahoma"/>
            <family val="0"/>
          </rPr>
          <t>arrey: 25x12=300 meeting documents.</t>
        </r>
        <r>
          <rPr>
            <sz val="8"/>
            <rFont val="Tahoma"/>
            <family val="0"/>
          </rPr>
          <t xml:space="preserve">
</t>
        </r>
      </text>
    </comment>
    <comment ref="C2048" authorId="2">
      <text>
        <r>
          <rPr>
            <b/>
            <sz val="8"/>
            <rFont val="Tahoma"/>
            <family val="0"/>
          </rPr>
          <t>user: changing of hard drive of legal computer, activating activirus and scaning of computer</t>
        </r>
        <r>
          <rPr>
            <sz val="8"/>
            <rFont val="Tahoma"/>
            <family val="0"/>
          </rPr>
          <t xml:space="preserve">
</t>
        </r>
      </text>
    </comment>
    <comment ref="C2049" authorId="2">
      <text>
        <r>
          <rPr>
            <b/>
            <sz val="8"/>
            <rFont val="Tahoma"/>
            <family val="0"/>
          </rPr>
          <t>user:</t>
        </r>
        <r>
          <rPr>
            <sz val="8"/>
            <rFont val="Tahoma"/>
            <family val="0"/>
          </rPr>
          <t xml:space="preserve">
invitation letter to Jean Paul in France</t>
        </r>
      </text>
    </comment>
    <comment ref="C2051" authorId="2">
      <text>
        <r>
          <rPr>
            <b/>
            <sz val="8"/>
            <rFont val="Tahoma"/>
            <family val="0"/>
          </rPr>
          <t>Emeline: management presentation for LAGA meeting</t>
        </r>
        <r>
          <rPr>
            <sz val="8"/>
            <rFont val="Tahoma"/>
            <family val="0"/>
          </rPr>
          <t xml:space="preserve">
</t>
        </r>
      </text>
    </comment>
    <comment ref="C2057" authorId="2">
      <text>
        <r>
          <rPr>
            <b/>
            <sz val="8"/>
            <rFont val="Tahoma"/>
            <family val="0"/>
          </rPr>
          <t>arrey: Transferred 39,000 fcfa to i30 in Baham.</t>
        </r>
        <r>
          <rPr>
            <sz val="8"/>
            <rFont val="Tahoma"/>
            <family val="0"/>
          </rPr>
          <t xml:space="preserve">
</t>
        </r>
      </text>
    </comment>
    <comment ref="C2058" authorId="2">
      <text>
        <r>
          <rPr>
            <b/>
            <sz val="8"/>
            <rFont val="Tahoma"/>
            <family val="0"/>
          </rPr>
          <t>arrey: transferred 48,000 fcfa to i25 in Douala.</t>
        </r>
        <r>
          <rPr>
            <sz val="8"/>
            <rFont val="Tahoma"/>
            <family val="0"/>
          </rPr>
          <t xml:space="preserve">
</t>
        </r>
      </text>
    </comment>
    <comment ref="C2060" authorId="2">
      <text>
        <r>
          <rPr>
            <b/>
            <sz val="8"/>
            <rFont val="Tahoma"/>
            <family val="0"/>
          </rPr>
          <t>arrey: transferred 17000 fcfa to Alain in Bamenda.</t>
        </r>
        <r>
          <rPr>
            <sz val="8"/>
            <rFont val="Tahoma"/>
            <family val="0"/>
          </rPr>
          <t xml:space="preserve">
</t>
        </r>
      </text>
    </comment>
    <comment ref="C2061" authorId="2">
      <text>
        <r>
          <rPr>
            <b/>
            <sz val="8"/>
            <rFont val="Tahoma"/>
            <family val="0"/>
          </rPr>
          <t>arrey: transferred 70,000 fcfa to i30 in Nkongsamba.</t>
        </r>
        <r>
          <rPr>
            <sz val="8"/>
            <rFont val="Tahoma"/>
            <family val="0"/>
          </rPr>
          <t xml:space="preserve">
</t>
        </r>
      </text>
    </comment>
    <comment ref="C2062" authorId="2">
      <text>
        <r>
          <rPr>
            <b/>
            <sz val="8"/>
            <rFont val="Tahoma"/>
            <family val="0"/>
          </rPr>
          <t>arrey: transferred 25,000 fcfa to i26 in Bamenda.</t>
        </r>
        <r>
          <rPr>
            <sz val="8"/>
            <rFont val="Tahoma"/>
            <family val="0"/>
          </rPr>
          <t xml:space="preserve">
</t>
        </r>
      </text>
    </comment>
    <comment ref="C2063" authorId="2">
      <text>
        <r>
          <rPr>
            <b/>
            <sz val="8"/>
            <rFont val="Tahoma"/>
            <family val="0"/>
          </rPr>
          <t>arrey: transferred 20,000 fcfa to i39 in Bafoussam.</t>
        </r>
        <r>
          <rPr>
            <sz val="8"/>
            <rFont val="Tahoma"/>
            <family val="0"/>
          </rPr>
          <t xml:space="preserve">
</t>
        </r>
      </text>
    </comment>
    <comment ref="C2064" authorId="2">
      <text>
        <r>
          <rPr>
            <b/>
            <sz val="8"/>
            <rFont val="Tahoma"/>
            <family val="0"/>
          </rPr>
          <t>arrey: transferred 33,900 fcfa to i25 in Bafoussam.</t>
        </r>
        <r>
          <rPr>
            <sz val="8"/>
            <rFont val="Tahoma"/>
            <family val="0"/>
          </rPr>
          <t xml:space="preserve">
</t>
        </r>
      </text>
    </comment>
    <comment ref="C2065" authorId="2">
      <text>
        <r>
          <rPr>
            <b/>
            <sz val="8"/>
            <rFont val="Tahoma"/>
            <family val="0"/>
          </rPr>
          <t>arrey: transferred 70,000 fcfa to i26 in Bamenda.</t>
        </r>
        <r>
          <rPr>
            <sz val="8"/>
            <rFont val="Tahoma"/>
            <family val="0"/>
          </rPr>
          <t xml:space="preserve">
</t>
        </r>
      </text>
    </comment>
    <comment ref="C2066" authorId="2">
      <text>
        <r>
          <rPr>
            <b/>
            <sz val="8"/>
            <rFont val="Tahoma"/>
            <family val="0"/>
          </rPr>
          <t>arrey: transferred 10,000 fcfa. To Alain in Bamenda.</t>
        </r>
        <r>
          <rPr>
            <sz val="8"/>
            <rFont val="Tahoma"/>
            <family val="0"/>
          </rPr>
          <t xml:space="preserve">
</t>
        </r>
      </text>
    </comment>
    <comment ref="C2067" authorId="2">
      <text>
        <r>
          <rPr>
            <b/>
            <sz val="8"/>
            <rFont val="Tahoma"/>
            <family val="0"/>
          </rPr>
          <t>arrey: transferred 16,000 fcfa to felix in Nkongsamba.</t>
        </r>
        <r>
          <rPr>
            <sz val="8"/>
            <rFont val="Tahoma"/>
            <family val="0"/>
          </rPr>
          <t xml:space="preserve">
</t>
        </r>
      </text>
    </comment>
    <comment ref="C2068" authorId="2">
      <text>
        <r>
          <rPr>
            <b/>
            <sz val="8"/>
            <rFont val="Tahoma"/>
            <family val="0"/>
          </rPr>
          <t>arrey: transferred 36,000 fcfa to i25 in Bamenda.</t>
        </r>
        <r>
          <rPr>
            <sz val="8"/>
            <rFont val="Tahoma"/>
            <family val="0"/>
          </rPr>
          <t xml:space="preserve">
</t>
        </r>
      </text>
    </comment>
    <comment ref="C2069" authorId="2">
      <text>
        <r>
          <rPr>
            <b/>
            <sz val="8"/>
            <rFont val="Tahoma"/>
            <family val="0"/>
          </rPr>
          <t>arrey: transferred 23,400 fcfa to i30 in Baham.</t>
        </r>
        <r>
          <rPr>
            <sz val="8"/>
            <rFont val="Tahoma"/>
            <family val="0"/>
          </rPr>
          <t xml:space="preserve">
</t>
        </r>
      </text>
    </comment>
    <comment ref="C2070" authorId="2">
      <text>
        <r>
          <rPr>
            <b/>
            <sz val="8"/>
            <rFont val="Tahoma"/>
            <family val="0"/>
          </rPr>
          <t>arrey: transferred 39,300 fcfa to Felix in Kumba.</t>
        </r>
        <r>
          <rPr>
            <sz val="8"/>
            <rFont val="Tahoma"/>
            <family val="0"/>
          </rPr>
          <t xml:space="preserve">
</t>
        </r>
      </text>
    </comment>
    <comment ref="C2071" authorId="2">
      <text>
        <r>
          <rPr>
            <b/>
            <sz val="8"/>
            <rFont val="Tahoma"/>
            <family val="0"/>
          </rPr>
          <t>arrey: transferred 24,000 fcaf to i29 in Bafoussam.</t>
        </r>
        <r>
          <rPr>
            <sz val="8"/>
            <rFont val="Tahoma"/>
            <family val="0"/>
          </rPr>
          <t xml:space="preserve">
</t>
        </r>
      </text>
    </comment>
    <comment ref="C2072" authorId="2">
      <text>
        <r>
          <rPr>
            <b/>
            <sz val="8"/>
            <rFont val="Tahoma"/>
            <family val="0"/>
          </rPr>
          <t>arrey: transferred 50,000 fcfa to Me Tambe in Kumba.</t>
        </r>
        <r>
          <rPr>
            <sz val="8"/>
            <rFont val="Tahoma"/>
            <family val="0"/>
          </rPr>
          <t xml:space="preserve">
</t>
        </r>
      </text>
    </comment>
    <comment ref="C2073" authorId="2">
      <text>
        <r>
          <rPr>
            <b/>
            <sz val="8"/>
            <rFont val="Tahoma"/>
            <family val="0"/>
          </rPr>
          <t>arrey: transferred 10,000 fcfa to i33 in Makenene.</t>
        </r>
        <r>
          <rPr>
            <sz val="8"/>
            <rFont val="Tahoma"/>
            <family val="0"/>
          </rPr>
          <t xml:space="preserve">
</t>
        </r>
      </text>
    </comment>
    <comment ref="C2074" authorId="2">
      <text>
        <r>
          <rPr>
            <b/>
            <sz val="8"/>
            <rFont val="Tahoma"/>
            <family val="0"/>
          </rPr>
          <t>arrey: transferred 40,000 fcfa to i39 in Bafoussam.</t>
        </r>
        <r>
          <rPr>
            <sz val="8"/>
            <rFont val="Tahoma"/>
            <family val="0"/>
          </rPr>
          <t xml:space="preserve">
</t>
        </r>
      </text>
    </comment>
    <comment ref="C2075" authorId="2">
      <text>
        <r>
          <rPr>
            <b/>
            <sz val="8"/>
            <rFont val="Tahoma"/>
            <family val="0"/>
          </rPr>
          <t>arrey: transferred 13,900 fcfa to i25 in Santchou.</t>
        </r>
        <r>
          <rPr>
            <sz val="8"/>
            <rFont val="Tahoma"/>
            <family val="0"/>
          </rPr>
          <t xml:space="preserve">
</t>
        </r>
      </text>
    </comment>
    <comment ref="C2076" authorId="2">
      <text>
        <r>
          <rPr>
            <b/>
            <sz val="8"/>
            <rFont val="Tahoma"/>
            <family val="0"/>
          </rPr>
          <t>arrey: Transferred 8,000 fcfa to i39 in Douala.</t>
        </r>
        <r>
          <rPr>
            <sz val="8"/>
            <rFont val="Tahoma"/>
            <family val="0"/>
          </rPr>
          <t xml:space="preserve">
</t>
        </r>
      </text>
    </comment>
    <comment ref="C2077" authorId="2">
      <text>
        <r>
          <rPr>
            <b/>
            <sz val="8"/>
            <rFont val="Tahoma"/>
            <family val="0"/>
          </rPr>
          <t>arrey: transferred 21,000 fcfa to i30 in Baham.</t>
        </r>
        <r>
          <rPr>
            <sz val="8"/>
            <rFont val="Tahoma"/>
            <family val="0"/>
          </rPr>
          <t xml:space="preserve">
</t>
        </r>
      </text>
    </comment>
    <comment ref="C2078" authorId="2">
      <text>
        <r>
          <rPr>
            <b/>
            <sz val="8"/>
            <rFont val="Tahoma"/>
            <family val="0"/>
          </rPr>
          <t>arrey: transferred 13,500 to i25 in Douala.</t>
        </r>
        <r>
          <rPr>
            <sz val="8"/>
            <rFont val="Tahoma"/>
            <family val="0"/>
          </rPr>
          <t xml:space="preserve">
</t>
        </r>
      </text>
    </comment>
    <comment ref="C2079" authorId="2">
      <text>
        <r>
          <rPr>
            <b/>
            <sz val="8"/>
            <rFont val="Tahoma"/>
            <family val="0"/>
          </rPr>
          <t>arrey: transferred 41,500 fcfa to i25 in Kumba.</t>
        </r>
        <r>
          <rPr>
            <sz val="8"/>
            <rFont val="Tahoma"/>
            <family val="0"/>
          </rPr>
          <t xml:space="preserve">
</t>
        </r>
      </text>
    </comment>
    <comment ref="C2080" authorId="1">
      <text>
        <r>
          <rPr>
            <b/>
            <sz val="8"/>
            <rFont val="Tahoma"/>
            <family val="0"/>
          </rPr>
          <t>arrey: transferred 12,000 fcfa to i25 in Kumba.</t>
        </r>
        <r>
          <rPr>
            <sz val="8"/>
            <rFont val="Tahoma"/>
            <family val="0"/>
          </rPr>
          <t xml:space="preserve">
</t>
        </r>
      </text>
    </comment>
    <comment ref="C2081" authorId="1">
      <text>
        <r>
          <rPr>
            <b/>
            <sz val="8"/>
            <rFont val="Tahoma"/>
            <family val="0"/>
          </rPr>
          <t>arrey: transferred 50,000 fcfa to i26 in Bamenda.</t>
        </r>
        <r>
          <rPr>
            <sz val="8"/>
            <rFont val="Tahoma"/>
            <family val="0"/>
          </rPr>
          <t xml:space="preserve">
</t>
        </r>
      </text>
    </comment>
    <comment ref="C2082" authorId="1">
      <text>
        <r>
          <rPr>
            <b/>
            <sz val="8"/>
            <rFont val="Tahoma"/>
            <family val="0"/>
          </rPr>
          <t>arrey: transferred 74,500 fcfa to Alain in Bamenda.</t>
        </r>
        <r>
          <rPr>
            <sz val="8"/>
            <rFont val="Tahoma"/>
            <family val="0"/>
          </rPr>
          <t xml:space="preserve">
</t>
        </r>
      </text>
    </comment>
    <comment ref="C2083" authorId="1">
      <text>
        <r>
          <rPr>
            <b/>
            <sz val="8"/>
            <rFont val="Tahoma"/>
            <family val="0"/>
          </rPr>
          <t>arrey: transferred 15,000 fcfa to i55 in Bagante.</t>
        </r>
        <r>
          <rPr>
            <sz val="8"/>
            <rFont val="Tahoma"/>
            <family val="0"/>
          </rPr>
          <t xml:space="preserve">
</t>
        </r>
      </text>
    </comment>
    <comment ref="C2084" authorId="1">
      <text>
        <r>
          <rPr>
            <b/>
            <sz val="8"/>
            <rFont val="Tahoma"/>
            <family val="0"/>
          </rPr>
          <t>arrey: transferred 17,400 fcfa toi30 in Bamenda.</t>
        </r>
        <r>
          <rPr>
            <sz val="8"/>
            <rFont val="Tahoma"/>
            <family val="0"/>
          </rPr>
          <t xml:space="preserve">
</t>
        </r>
      </text>
    </comment>
    <comment ref="C2085" authorId="1">
      <text>
        <r>
          <rPr>
            <b/>
            <sz val="8"/>
            <rFont val="Tahoma"/>
            <family val="0"/>
          </rPr>
          <t>arrey: transferred 40,500 fcfa to i25 in Douala.</t>
        </r>
        <r>
          <rPr>
            <sz val="8"/>
            <rFont val="Tahoma"/>
            <family val="0"/>
          </rPr>
          <t xml:space="preserve">
</t>
        </r>
      </text>
    </comment>
    <comment ref="C2086" authorId="1">
      <text>
        <r>
          <rPr>
            <b/>
            <sz val="8"/>
            <rFont val="Tahoma"/>
            <family val="0"/>
          </rPr>
          <t>arrey: transferred 13,500 fcfa to i30 in Bamenda.</t>
        </r>
        <r>
          <rPr>
            <sz val="8"/>
            <rFont val="Tahoma"/>
            <family val="0"/>
          </rPr>
          <t xml:space="preserve">
</t>
        </r>
      </text>
    </comment>
    <comment ref="C2087" authorId="1">
      <text>
        <r>
          <rPr>
            <b/>
            <sz val="8"/>
            <rFont val="Tahoma"/>
            <family val="0"/>
          </rPr>
          <t>arrey: transferred 10,000 fcfa to i33 in bagante. And 1000 fcfa for the change of destination from bagante to Baham.</t>
        </r>
        <r>
          <rPr>
            <sz val="8"/>
            <rFont val="Tahoma"/>
            <family val="0"/>
          </rPr>
          <t xml:space="preserve">
</t>
        </r>
      </text>
    </comment>
    <comment ref="C2088" authorId="1">
      <text>
        <r>
          <rPr>
            <b/>
            <sz val="8"/>
            <rFont val="Tahoma"/>
            <family val="0"/>
          </rPr>
          <t>arrey: transferred 15,000 fcfa to i39 in bafoussam.</t>
        </r>
        <r>
          <rPr>
            <sz val="8"/>
            <rFont val="Tahoma"/>
            <family val="0"/>
          </rPr>
          <t xml:space="preserve">
</t>
        </r>
      </text>
    </comment>
    <comment ref="C2089" authorId="1">
      <text>
        <r>
          <rPr>
            <b/>
            <sz val="8"/>
            <rFont val="Tahoma"/>
            <family val="0"/>
          </rPr>
          <t>arrey: transferred 20,000 fcfa to i55 in Bagante.</t>
        </r>
        <r>
          <rPr>
            <sz val="8"/>
            <rFont val="Tahoma"/>
            <family val="0"/>
          </rPr>
          <t xml:space="preserve">
</t>
        </r>
      </text>
    </comment>
    <comment ref="C2090" authorId="1">
      <text>
        <r>
          <rPr>
            <b/>
            <sz val="8"/>
            <rFont val="Tahoma"/>
            <family val="0"/>
          </rPr>
          <t>arrey: transferred 11,500 fcfa to i25 in Abongmbang.</t>
        </r>
        <r>
          <rPr>
            <sz val="8"/>
            <rFont val="Tahoma"/>
            <family val="0"/>
          </rPr>
          <t xml:space="preserve">
</t>
        </r>
      </text>
    </comment>
    <comment ref="C2091" authorId="1">
      <text>
        <r>
          <rPr>
            <b/>
            <sz val="8"/>
            <rFont val="Tahoma"/>
            <family val="0"/>
          </rPr>
          <t>arrey: transferred 17,000 fcfa toi39 in Bafoussam.</t>
        </r>
        <r>
          <rPr>
            <sz val="8"/>
            <rFont val="Tahoma"/>
            <family val="0"/>
          </rPr>
          <t xml:space="preserve">
</t>
        </r>
      </text>
    </comment>
    <comment ref="C1829" authorId="2">
      <text>
        <r>
          <rPr>
            <b/>
            <sz val="8"/>
            <rFont val="Tahoma"/>
            <family val="0"/>
          </rPr>
          <t>ofir: called congo and Israel</t>
        </r>
        <r>
          <rPr>
            <sz val="8"/>
            <rFont val="Tahoma"/>
            <family val="0"/>
          </rPr>
          <t xml:space="preserve">
</t>
        </r>
      </text>
    </comment>
    <comment ref="C1831" authorId="2">
      <text>
        <r>
          <rPr>
            <b/>
            <sz val="8"/>
            <rFont val="Tahoma"/>
            <family val="0"/>
          </rPr>
          <t>Ofir: called Congo</t>
        </r>
        <r>
          <rPr>
            <sz val="8"/>
            <rFont val="Tahoma"/>
            <family val="0"/>
          </rPr>
          <t xml:space="preserve">
</t>
        </r>
      </text>
    </comment>
    <comment ref="C1699" authorId="0">
      <text>
        <r>
          <rPr>
            <b/>
            <sz val="8"/>
            <rFont val="Tahoma"/>
            <family val="0"/>
          </rPr>
          <t>vincent: special taxi at 5 am to radio to present Wildlife Conservation.</t>
        </r>
        <r>
          <rPr>
            <sz val="8"/>
            <rFont val="Tahoma"/>
            <family val="0"/>
          </rPr>
          <t xml:space="preserve">
</t>
        </r>
      </text>
    </comment>
    <comment ref="C1707" authorId="0">
      <text>
        <r>
          <rPr>
            <b/>
            <sz val="8"/>
            <rFont val="Tahoma"/>
            <family val="0"/>
          </rPr>
          <t>vincent: special taxi at 5 am to radio to present Wildlife Conservation.</t>
        </r>
        <r>
          <rPr>
            <sz val="8"/>
            <rFont val="Tahoma"/>
            <family val="0"/>
          </rPr>
          <t xml:space="preserve">
</t>
        </r>
      </text>
    </comment>
    <comment ref="C1715" authorId="0">
      <text>
        <r>
          <rPr>
            <b/>
            <sz val="8"/>
            <rFont val="Tahoma"/>
            <family val="0"/>
          </rPr>
          <t>vincent: special taxi at 5 am to radio to present Wildlife Conservation.</t>
        </r>
        <r>
          <rPr>
            <sz val="8"/>
            <rFont val="Tahoma"/>
            <family val="0"/>
          </rPr>
          <t xml:space="preserve">
</t>
        </r>
      </text>
    </comment>
    <comment ref="C1776" authorId="0">
      <text>
        <r>
          <rPr>
            <b/>
            <sz val="8"/>
            <rFont val="Tahoma"/>
            <family val="0"/>
          </rPr>
          <t>Anna: weekly review of newspaper in the office.</t>
        </r>
        <r>
          <rPr>
            <sz val="8"/>
            <rFont val="Tahoma"/>
            <family val="0"/>
          </rPr>
          <t xml:space="preserve">
</t>
        </r>
      </text>
    </comment>
    <comment ref="C1778" authorId="0">
      <text>
        <r>
          <rPr>
            <b/>
            <sz val="8"/>
            <rFont val="Tahoma"/>
            <family val="0"/>
          </rPr>
          <t>Anna: weekly review of newspaper in the office.</t>
        </r>
        <r>
          <rPr>
            <sz val="8"/>
            <rFont val="Tahoma"/>
            <family val="0"/>
          </rPr>
          <t xml:space="preserve">
</t>
        </r>
      </text>
    </comment>
    <comment ref="C1781" authorId="0">
      <text>
        <r>
          <rPr>
            <b/>
            <sz val="8"/>
            <rFont val="Tahoma"/>
            <family val="0"/>
          </rPr>
          <t>Anna: weekly review of newspaper in the office.</t>
        </r>
        <r>
          <rPr>
            <sz val="8"/>
            <rFont val="Tahoma"/>
            <family val="0"/>
          </rPr>
          <t xml:space="preserve">
</t>
        </r>
      </text>
    </comment>
    <comment ref="C1782" authorId="0">
      <text>
        <r>
          <rPr>
            <b/>
            <sz val="8"/>
            <rFont val="Tahoma"/>
            <family val="0"/>
          </rPr>
          <t>Anna: weekly review of newspaper in the office.</t>
        </r>
        <r>
          <rPr>
            <sz val="8"/>
            <rFont val="Tahoma"/>
            <family val="0"/>
          </rPr>
          <t xml:space="preserve">
</t>
        </r>
      </text>
    </comment>
    <comment ref="C1783" authorId="2">
      <text>
        <r>
          <rPr>
            <b/>
            <sz val="8"/>
            <rFont val="Tahoma"/>
            <family val="0"/>
          </rPr>
          <t>Eric: Bamenda Internet Scammers Operation photos (by a photographer)</t>
        </r>
        <r>
          <rPr>
            <sz val="8"/>
            <rFont val="Tahoma"/>
            <family val="0"/>
          </rPr>
          <t xml:space="preserve">
</t>
        </r>
      </text>
    </comment>
    <comment ref="C1784" authorId="2">
      <text>
        <r>
          <rPr>
            <b/>
            <sz val="8"/>
            <rFont val="Tahoma"/>
            <family val="0"/>
          </rPr>
          <t>Eric: Photocopies of internship student's report</t>
        </r>
        <r>
          <rPr>
            <sz val="8"/>
            <rFont val="Tahoma"/>
            <family val="0"/>
          </rPr>
          <t xml:space="preserve">
</t>
        </r>
      </text>
    </comment>
    <comment ref="C1785" authorId="2">
      <text>
        <r>
          <rPr>
            <b/>
            <sz val="8"/>
            <rFont val="Tahoma"/>
            <family val="0"/>
          </rPr>
          <t>Eric: Binding of internship student's report</t>
        </r>
        <r>
          <rPr>
            <sz val="8"/>
            <rFont val="Tahoma"/>
            <family val="0"/>
          </rPr>
          <t xml:space="preserve">
</t>
        </r>
      </text>
    </comment>
    <comment ref="C1792" authorId="2">
      <text>
        <r>
          <rPr>
            <b/>
            <sz val="8"/>
            <rFont val="Tahoma"/>
            <family val="0"/>
          </rPr>
          <t>Eric: Photocopy of media report on analysis and end of year meeting</t>
        </r>
        <r>
          <rPr>
            <sz val="8"/>
            <rFont val="Tahoma"/>
            <family val="0"/>
          </rPr>
          <t xml:space="preserve">
</t>
        </r>
      </text>
    </comment>
    <comment ref="C1793" authorId="2">
      <text>
        <r>
          <rPr>
            <b/>
            <sz val="8"/>
            <rFont val="Tahoma"/>
            <family val="0"/>
          </rPr>
          <t>Eric:</t>
        </r>
        <r>
          <rPr>
            <sz val="8"/>
            <rFont val="Tahoma"/>
            <family val="0"/>
          </rPr>
          <t xml:space="preserve">
Photocopies of information kits</t>
        </r>
      </text>
    </comment>
    <comment ref="C1794" authorId="0">
      <text>
        <r>
          <rPr>
            <b/>
            <sz val="8"/>
            <rFont val="Tahoma"/>
            <family val="0"/>
          </rPr>
          <t>vincent: photocopy of letters to fecafoot and sport minister.</t>
        </r>
        <r>
          <rPr>
            <sz val="8"/>
            <rFont val="Tahoma"/>
            <family val="0"/>
          </rPr>
          <t xml:space="preserve">
</t>
        </r>
      </text>
    </comment>
    <comment ref="C2095" authorId="2">
      <text>
        <r>
          <rPr>
            <b/>
            <sz val="8"/>
            <rFont val="Tahoma"/>
            <family val="0"/>
          </rPr>
          <t>Emeline: biscuits eaten during a LAGA meeting</t>
        </r>
        <r>
          <rPr>
            <sz val="8"/>
            <rFont val="Tahoma"/>
            <family val="0"/>
          </rPr>
          <t xml:space="preserve">
</t>
        </r>
      </text>
    </comment>
    <comment ref="C2096" authorId="2">
      <text>
        <r>
          <rPr>
            <b/>
            <sz val="8"/>
            <rFont val="Tahoma"/>
            <family val="0"/>
          </rPr>
          <t>Emeline: cakes eaten during a LAGA meeting</t>
        </r>
        <r>
          <rPr>
            <sz val="8"/>
            <rFont val="Tahoma"/>
            <family val="0"/>
          </rPr>
          <t xml:space="preserve">
</t>
        </r>
      </text>
    </comment>
    <comment ref="C2098" authorId="2">
      <text>
        <r>
          <rPr>
            <b/>
            <sz val="8"/>
            <rFont val="Tahoma"/>
            <family val="0"/>
          </rPr>
          <t xml:space="preserve">Emeline: 
11 drinks 4.400frs
12 plates of food 6.000frs
</t>
        </r>
        <r>
          <rPr>
            <sz val="8"/>
            <rFont val="Tahoma"/>
            <family val="0"/>
          </rPr>
          <t xml:space="preserve">
</t>
        </r>
      </text>
    </comment>
    <comment ref="C2043" authorId="2">
      <text>
        <r>
          <rPr>
            <b/>
            <sz val="8"/>
            <rFont val="Tahoma"/>
            <family val="0"/>
          </rPr>
          <t>Emeline: remaninig  payment of 170.000frs Night and Day watch during the period of one month because Director travelled to USA and LAGA members had a christmas break of 2 weeks. Note that 70.000frs was advanced in December</t>
        </r>
        <r>
          <rPr>
            <sz val="8"/>
            <rFont val="Tahoma"/>
            <family val="0"/>
          </rPr>
          <t xml:space="preserve">
</t>
        </r>
      </text>
    </comment>
    <comment ref="C1549" authorId="5">
      <text>
        <r>
          <rPr>
            <b/>
            <sz val="8"/>
            <rFont val="Tahoma"/>
            <family val="0"/>
          </rPr>
          <t xml:space="preserve">Horline: appeal fees paid at the registry of first instance in Bertoua concerning the case of Matoni </t>
        </r>
        <r>
          <rPr>
            <sz val="8"/>
            <rFont val="Tahoma"/>
            <family val="0"/>
          </rPr>
          <t xml:space="preserve">
</t>
        </r>
      </text>
    </comment>
    <comment ref="E1164" authorId="2">
      <text>
        <r>
          <rPr>
            <b/>
            <sz val="8"/>
            <rFont val="Tahoma"/>
            <family val="0"/>
          </rPr>
          <t>I26: Bamenda operation bonus</t>
        </r>
        <r>
          <rPr>
            <sz val="8"/>
            <rFont val="Tahoma"/>
            <family val="0"/>
          </rPr>
          <t xml:space="preserve">
</t>
        </r>
      </text>
    </comment>
    <comment ref="C1025" authorId="0">
      <text>
        <r>
          <rPr>
            <b/>
            <sz val="8"/>
            <rFont val="Tahoma"/>
            <family val="0"/>
          </rPr>
          <t>i26: coordinating missions.</t>
        </r>
        <r>
          <rPr>
            <sz val="8"/>
            <rFont val="Tahoma"/>
            <family val="0"/>
          </rPr>
          <t xml:space="preserve">
</t>
        </r>
      </text>
    </comment>
    <comment ref="C500" authorId="2">
      <text>
        <r>
          <rPr>
            <b/>
            <sz val="8"/>
            <rFont val="Tahoma"/>
            <family val="0"/>
          </rPr>
          <t>i30: No lodging receipt in Ngambe. Only small Urgerges in this area and issues no receipt.</t>
        </r>
        <r>
          <rPr>
            <sz val="8"/>
            <rFont val="Tahoma"/>
            <family val="0"/>
          </rPr>
          <t xml:space="preserve">
</t>
        </r>
      </text>
    </comment>
    <comment ref="C501" authorId="2">
      <text>
        <r>
          <rPr>
            <b/>
            <sz val="8"/>
            <rFont val="Tahoma"/>
            <family val="0"/>
          </rPr>
          <t>i30: No lodging receipt in Ngambe. Only small Urgerges in this area and issues no receipt.</t>
        </r>
        <r>
          <rPr>
            <sz val="8"/>
            <rFont val="Tahoma"/>
            <family val="0"/>
          </rPr>
          <t xml:space="preserve">
</t>
        </r>
      </text>
    </comment>
    <comment ref="C1264" authorId="2">
      <text>
        <r>
          <rPr>
            <b/>
            <sz val="8"/>
            <rFont val="Tahoma"/>
            <family val="0"/>
          </rPr>
          <t>Alain: limbe hearing</t>
        </r>
        <r>
          <rPr>
            <sz val="8"/>
            <rFont val="Tahoma"/>
            <family val="0"/>
          </rPr>
          <t xml:space="preserve">
</t>
        </r>
      </text>
    </comment>
    <comment ref="C1515" authorId="4">
      <text>
        <r>
          <rPr>
            <b/>
            <sz val="8"/>
            <rFont val="Tahoma"/>
            <family val="0"/>
          </rPr>
          <t>FELIX: MINERAL WATER</t>
        </r>
        <r>
          <rPr>
            <sz val="8"/>
            <rFont val="Tahoma"/>
            <family val="0"/>
          </rPr>
          <t xml:space="preserve">
</t>
        </r>
      </text>
    </comment>
    <comment ref="C1847" authorId="1">
      <text>
        <r>
          <rPr>
            <b/>
            <sz val="8"/>
            <rFont val="Tahoma"/>
            <family val="0"/>
          </rPr>
          <t>ofir: Bamenda operation.</t>
        </r>
        <r>
          <rPr>
            <sz val="8"/>
            <rFont val="Tahoma"/>
            <family val="0"/>
          </rPr>
          <t xml:space="preserve">
</t>
        </r>
      </text>
    </comment>
    <comment ref="C2046" authorId="2">
      <text>
        <r>
          <rPr>
            <b/>
            <sz val="8"/>
            <rFont val="Tahoma"/>
            <family val="0"/>
          </rPr>
          <t xml:space="preserve">Emeline: 4gb
</t>
        </r>
        <r>
          <rPr>
            <sz val="8"/>
            <rFont val="Tahoma"/>
            <family val="0"/>
          </rPr>
          <t xml:space="preserve">
</t>
        </r>
      </text>
    </comment>
    <comment ref="C1798" authorId="2">
      <text>
        <r>
          <rPr>
            <b/>
            <sz val="8"/>
            <rFont val="Tahoma"/>
            <family val="0"/>
          </rPr>
          <t>Eric: Printing of 1st Edition of Wildlife Justice Journal</t>
        </r>
        <r>
          <rPr>
            <sz val="8"/>
            <rFont val="Tahoma"/>
            <family val="0"/>
          </rPr>
          <t xml:space="preserve">
</t>
        </r>
      </text>
    </comment>
    <comment ref="C1802" authorId="2">
      <text>
        <r>
          <rPr>
            <b/>
            <sz val="8"/>
            <rFont val="Tahoma"/>
            <family val="0"/>
          </rPr>
          <t>Eric: Printing of Environmental plays for radio and television</t>
        </r>
        <r>
          <rPr>
            <sz val="8"/>
            <rFont val="Tahoma"/>
            <family val="0"/>
          </rPr>
          <t xml:space="preserve">
</t>
        </r>
      </text>
    </comment>
    <comment ref="C1856" authorId="2">
      <text>
        <r>
          <rPr>
            <b/>
            <sz val="8"/>
            <rFont val="Tahoma"/>
            <family val="0"/>
          </rPr>
          <t>Ofir: Bamenda attemped operation</t>
        </r>
        <r>
          <rPr>
            <sz val="8"/>
            <rFont val="Tahoma"/>
            <family val="0"/>
          </rPr>
          <t xml:space="preserve">
</t>
        </r>
      </text>
    </comment>
    <comment ref="C1857" authorId="2">
      <text>
        <r>
          <rPr>
            <b/>
            <sz val="8"/>
            <rFont val="Tahoma"/>
            <family val="0"/>
          </rPr>
          <t>Ofir: Bamenda attemped operation</t>
        </r>
        <r>
          <rPr>
            <sz val="8"/>
            <rFont val="Tahoma"/>
            <family val="0"/>
          </rPr>
          <t xml:space="preserve">
</t>
        </r>
      </text>
    </comment>
    <comment ref="C1855" authorId="2">
      <text>
        <r>
          <rPr>
            <b/>
            <sz val="8"/>
            <rFont val="Tahoma"/>
            <family val="0"/>
          </rPr>
          <t>Ofir: Bamenda attemped operation</t>
        </r>
        <r>
          <rPr>
            <sz val="8"/>
            <rFont val="Tahoma"/>
            <family val="0"/>
          </rPr>
          <t xml:space="preserve">
</t>
        </r>
      </text>
    </comment>
    <comment ref="C1540" authorId="2">
      <text>
        <r>
          <rPr>
            <b/>
            <sz val="8"/>
            <rFont val="Tahoma"/>
            <family val="0"/>
          </rPr>
          <t>Aime: photocopy of Ntui file to give to the lawyer</t>
        </r>
        <r>
          <rPr>
            <sz val="8"/>
            <rFont val="Tahoma"/>
            <family val="0"/>
          </rPr>
          <t xml:space="preserve">
</t>
        </r>
      </text>
    </comment>
    <comment ref="C265" authorId="6">
      <text>
        <r>
          <rPr>
            <sz val="8"/>
            <rFont val="Tahoma"/>
            <family val="2"/>
          </rPr>
          <t xml:space="preserve">i25: By Clando. </t>
        </r>
      </text>
    </comment>
    <comment ref="C2047" authorId="7">
      <text>
        <r>
          <rPr>
            <b/>
            <sz val="8"/>
            <rFont val="Tahoma"/>
            <family val="0"/>
          </rPr>
          <t>Emeline: for legal computer because the old one got bad</t>
        </r>
        <r>
          <rPr>
            <sz val="8"/>
            <rFont val="Tahoma"/>
            <family val="0"/>
          </rPr>
          <t xml:space="preserve">
</t>
        </r>
      </text>
    </comment>
    <comment ref="C2053" authorId="2">
      <text>
        <r>
          <rPr>
            <b/>
            <sz val="8"/>
            <rFont val="Tahoma"/>
            <family val="0"/>
          </rPr>
          <t>Eric: Projector for educational activity in office</t>
        </r>
        <r>
          <rPr>
            <sz val="8"/>
            <rFont val="Tahoma"/>
            <family val="0"/>
          </rPr>
          <t xml:space="preserve">
</t>
        </r>
      </text>
    </comment>
    <comment ref="C2104" authorId="5">
      <text>
        <r>
          <rPr>
            <b/>
            <sz val="8"/>
            <rFont val="Tahoma"/>
            <family val="0"/>
          </rPr>
          <t>Horline: CNPS lawyer</t>
        </r>
        <r>
          <rPr>
            <sz val="8"/>
            <rFont val="Tahoma"/>
            <family val="0"/>
          </rPr>
          <t xml:space="preserve">
</t>
        </r>
      </text>
    </comment>
    <comment ref="E1570" authorId="2">
      <text>
        <r>
          <rPr>
            <b/>
            <sz val="8"/>
            <rFont val="Tahoma"/>
            <family val="0"/>
          </rPr>
          <t>Alain: Bamenda operation bonus</t>
        </r>
        <r>
          <rPr>
            <sz val="8"/>
            <rFont val="Tahoma"/>
            <family val="0"/>
          </rPr>
          <t xml:space="preserve">
</t>
        </r>
      </text>
    </comment>
    <comment ref="B1802" authorId="2">
      <text>
        <r>
          <rPr>
            <b/>
            <sz val="8"/>
            <rFont val="Tahoma"/>
            <family val="0"/>
          </rPr>
          <t>Eric: These plays are written by a long time CRTV journalist who has worked on environmental programmes on the radio and they deal with attitude change towards our environment such as the awareness of climate change and the perception of illegal hunting of wildlife and the dangers of dessertification. These plays are styled to be produced in mass communication ; radio and television.</t>
        </r>
      </text>
    </comment>
  </commentList>
</comments>
</file>

<file path=xl/sharedStrings.xml><?xml version="1.0" encoding="utf-8"?>
<sst xmlns="http://schemas.openxmlformats.org/spreadsheetml/2006/main" count="8767" uniqueCount="1179">
  <si>
    <t>phone</t>
  </si>
  <si>
    <t>internet</t>
  </si>
  <si>
    <t>Exp.CFA</t>
  </si>
  <si>
    <t xml:space="preserve"> Category</t>
  </si>
  <si>
    <t>Receipt no.</t>
  </si>
  <si>
    <t xml:space="preserve">  Balance</t>
  </si>
  <si>
    <t>Date</t>
  </si>
  <si>
    <t xml:space="preserve">Value $ </t>
  </si>
  <si>
    <t>Use</t>
  </si>
  <si>
    <t>Detail</t>
  </si>
  <si>
    <t>$1=500CFA</t>
  </si>
  <si>
    <t>Name</t>
  </si>
  <si>
    <t>Mission number</t>
  </si>
  <si>
    <t>Amount CFA</t>
  </si>
  <si>
    <t>Budget line</t>
  </si>
  <si>
    <t>Details</t>
  </si>
  <si>
    <t>Amount USD</t>
  </si>
  <si>
    <t>Investigations</t>
  </si>
  <si>
    <t xml:space="preserve">26 inv, 6 provinces </t>
  </si>
  <si>
    <t>Operations</t>
  </si>
  <si>
    <t>1 Operation</t>
  </si>
  <si>
    <t>legal</t>
  </si>
  <si>
    <t>Media</t>
  </si>
  <si>
    <t>Policy &amp; External Relations</t>
  </si>
  <si>
    <t>Congo Replication</t>
  </si>
  <si>
    <t>Management</t>
  </si>
  <si>
    <t>Coordination</t>
  </si>
  <si>
    <t>Office</t>
  </si>
  <si>
    <t>total exp</t>
  </si>
  <si>
    <t>investigations</t>
  </si>
  <si>
    <t>Mission 1</t>
  </si>
  <si>
    <t>7-11/1/2009</t>
  </si>
  <si>
    <t>North West</t>
  </si>
  <si>
    <t>Bamenda</t>
  </si>
  <si>
    <t>Internet Fraud</t>
  </si>
  <si>
    <t>Phone</t>
  </si>
  <si>
    <t>i26</t>
  </si>
  <si>
    <t>1-Phone-25-26</t>
  </si>
  <si>
    <t>7/1</t>
  </si>
  <si>
    <t>1-Phone-41</t>
  </si>
  <si>
    <t>8/1</t>
  </si>
  <si>
    <t>1-Phone-46-47</t>
  </si>
  <si>
    <t>9/1</t>
  </si>
  <si>
    <t>1-Phone-90</t>
  </si>
  <si>
    <t>11/1</t>
  </si>
  <si>
    <t>x2 Hrs Internet</t>
  </si>
  <si>
    <t xml:space="preserve"> Investigations</t>
  </si>
  <si>
    <t>Communication</t>
  </si>
  <si>
    <t>1-i26-r</t>
  </si>
  <si>
    <t>07/01</t>
  </si>
  <si>
    <t>x5 Hrs Internet</t>
  </si>
  <si>
    <t>08/01</t>
  </si>
  <si>
    <t>09/01</t>
  </si>
  <si>
    <t>10/01</t>
  </si>
  <si>
    <t>Yaounde-Bamenda</t>
  </si>
  <si>
    <t>1-i26-1</t>
  </si>
  <si>
    <t>Bamenda-Yaounde</t>
  </si>
  <si>
    <t>1-i26-10</t>
  </si>
  <si>
    <t>11/01</t>
  </si>
  <si>
    <t>inter-city transport</t>
  </si>
  <si>
    <t>Transport</t>
  </si>
  <si>
    <t>Local Transport</t>
  </si>
  <si>
    <t>Special Taxi</t>
  </si>
  <si>
    <t>Lodging</t>
  </si>
  <si>
    <t>1-i26-2</t>
  </si>
  <si>
    <t>1-i26-4</t>
  </si>
  <si>
    <t>Feeding</t>
  </si>
  <si>
    <t>Drink with Informer</t>
  </si>
  <si>
    <t>Trust Building</t>
  </si>
  <si>
    <t>Mission 2</t>
  </si>
  <si>
    <t>6-12/1/2009</t>
  </si>
  <si>
    <t>Littoral</t>
  </si>
  <si>
    <t>Nkongsamba</t>
  </si>
  <si>
    <t>Leopard Skins</t>
  </si>
  <si>
    <t>i30</t>
  </si>
  <si>
    <t>2-Phone-13</t>
  </si>
  <si>
    <t>6/1</t>
  </si>
  <si>
    <t>2-Phone-27</t>
  </si>
  <si>
    <t>2-Phone-45</t>
  </si>
  <si>
    <t>2-Phone-61</t>
  </si>
  <si>
    <t>2-Phone-74</t>
  </si>
  <si>
    <t>10/1</t>
  </si>
  <si>
    <t>2-Phone-92</t>
  </si>
  <si>
    <t>2-Phone-99-100</t>
  </si>
  <si>
    <t>12/1</t>
  </si>
  <si>
    <t>julius</t>
  </si>
  <si>
    <t>2-Phone-14</t>
  </si>
  <si>
    <t>2-Phone-72</t>
  </si>
  <si>
    <t>2-Phone-91</t>
  </si>
  <si>
    <t>2-Phone-95-96</t>
  </si>
  <si>
    <t>Bafoussanm-Nkongsamba</t>
  </si>
  <si>
    <t>Traveling Expenses</t>
  </si>
  <si>
    <t>2-Jul-r</t>
  </si>
  <si>
    <t>6/01</t>
  </si>
  <si>
    <t>jul</t>
  </si>
  <si>
    <t>Nkongsamba-Bafoussam</t>
  </si>
  <si>
    <t>Batie-Nkongsamba</t>
  </si>
  <si>
    <t>2-i30-r</t>
  </si>
  <si>
    <t>Nkongsamba-Ndongue</t>
  </si>
  <si>
    <t>Ndongue-Nkongsamba</t>
  </si>
  <si>
    <t>Nkongsamba-Bare</t>
  </si>
  <si>
    <t>Bare-Nkongsamba</t>
  </si>
  <si>
    <t>Nkongsamba-Batie</t>
  </si>
  <si>
    <t>Local transport</t>
  </si>
  <si>
    <t>x4 hrs hired taxi</t>
  </si>
  <si>
    <t>2-i30-1</t>
  </si>
  <si>
    <t>Drinks with informer</t>
  </si>
  <si>
    <t>x3 Undercover</t>
  </si>
  <si>
    <t>External assistance</t>
  </si>
  <si>
    <t>2-Jul-24</t>
  </si>
  <si>
    <t>x1 undercover</t>
  </si>
  <si>
    <t>2-Jul-5</t>
  </si>
  <si>
    <t>Postage</t>
  </si>
  <si>
    <t>2-i30-2</t>
  </si>
  <si>
    <t>20/1</t>
  </si>
  <si>
    <t>Mission 3</t>
  </si>
  <si>
    <t>6-9/1/2009</t>
  </si>
  <si>
    <t>West</t>
  </si>
  <si>
    <t>Magba</t>
  </si>
  <si>
    <t>i25</t>
  </si>
  <si>
    <t>3-Phone-9</t>
  </si>
  <si>
    <t>3-Phone-18</t>
  </si>
  <si>
    <t>3-Phone-36</t>
  </si>
  <si>
    <t>3-Phone-56</t>
  </si>
  <si>
    <t>Douala-Bafoussam</t>
  </si>
  <si>
    <t>3-i25-1</t>
  </si>
  <si>
    <t>Bafoussam-Magba</t>
  </si>
  <si>
    <t>3-i25-2</t>
  </si>
  <si>
    <t>Magba-Ngouso</t>
  </si>
  <si>
    <t>3-i25-r</t>
  </si>
  <si>
    <t>Ngouso-Magba</t>
  </si>
  <si>
    <t>Magba-barage</t>
  </si>
  <si>
    <t>barage-Magba</t>
  </si>
  <si>
    <t>3-i25-3</t>
  </si>
  <si>
    <t>Mission 4</t>
  </si>
  <si>
    <t>Bafang</t>
  </si>
  <si>
    <t>i33</t>
  </si>
  <si>
    <t>4-Phone-4</t>
  </si>
  <si>
    <t>4-Phone-21</t>
  </si>
  <si>
    <t>4-Phone-38</t>
  </si>
  <si>
    <t>4-Phone-58</t>
  </si>
  <si>
    <t>Yaounde-Bafang</t>
  </si>
  <si>
    <t>4-i33-1</t>
  </si>
  <si>
    <t>Bafang-Yaounde</t>
  </si>
  <si>
    <t>4-i33-2</t>
  </si>
  <si>
    <t>4-i33-r</t>
  </si>
  <si>
    <t>4-i33-3</t>
  </si>
  <si>
    <t>Mission 5</t>
  </si>
  <si>
    <t>i39</t>
  </si>
  <si>
    <t>5-Phone-10</t>
  </si>
  <si>
    <t>5-Phone-57</t>
  </si>
  <si>
    <t>Bafoussam-Makenene</t>
  </si>
  <si>
    <t>5-i39-r</t>
  </si>
  <si>
    <t>Makenen-Bafoussam</t>
  </si>
  <si>
    <t>5-i39-7</t>
  </si>
  <si>
    <t>Mission 6</t>
  </si>
  <si>
    <t>10-12/1/2009</t>
  </si>
  <si>
    <t>Bafoussam</t>
  </si>
  <si>
    <t>6-Phone-82</t>
  </si>
  <si>
    <t>6-Phone-89</t>
  </si>
  <si>
    <t>6-Phone-117</t>
  </si>
  <si>
    <t>Magba-Bafoussam</t>
  </si>
  <si>
    <t>6-i25-r</t>
  </si>
  <si>
    <t>Bafoussam-Bansoa</t>
  </si>
  <si>
    <t>Bansoa-Bafoussam</t>
  </si>
  <si>
    <t>bafoussam-Bagante</t>
  </si>
  <si>
    <t>Bagante-Bafoussam</t>
  </si>
  <si>
    <t>Bafoussam-Foumban</t>
  </si>
  <si>
    <t>Foumban-Bafoussam</t>
  </si>
  <si>
    <t>6-i25-4</t>
  </si>
  <si>
    <t>Mission 7</t>
  </si>
  <si>
    <t>10-12/1//2009</t>
  </si>
  <si>
    <t>Dschang</t>
  </si>
  <si>
    <t>Protected Species</t>
  </si>
  <si>
    <t>7-Phone-84</t>
  </si>
  <si>
    <t>7-Phone-88</t>
  </si>
  <si>
    <t>7-Phone-114</t>
  </si>
  <si>
    <t>Bafoussam-Dschang</t>
  </si>
  <si>
    <t>7-i39-r</t>
  </si>
  <si>
    <t>Dschang-Fokoue</t>
  </si>
  <si>
    <t>Fokoue-Dschang</t>
  </si>
  <si>
    <t>Dschang-Bafoussam</t>
  </si>
  <si>
    <t>7-i39-8</t>
  </si>
  <si>
    <t>Mission 8</t>
  </si>
  <si>
    <t>12-15/1/2009</t>
  </si>
  <si>
    <t>Tonga</t>
  </si>
  <si>
    <t>8-Phone-116</t>
  </si>
  <si>
    <t>8-Phone-122</t>
  </si>
  <si>
    <t>13/1</t>
  </si>
  <si>
    <t>8-Phone-138</t>
  </si>
  <si>
    <t>14/1</t>
  </si>
  <si>
    <t>8-Phone-154</t>
  </si>
  <si>
    <t>15/1</t>
  </si>
  <si>
    <t>8-Phone-128</t>
  </si>
  <si>
    <t>8-Phone-148</t>
  </si>
  <si>
    <t>Yaounde-Tonga</t>
  </si>
  <si>
    <t>8-i33-4</t>
  </si>
  <si>
    <t>Tonga-Yaounde</t>
  </si>
  <si>
    <t>8-i33-5</t>
  </si>
  <si>
    <t>8-i33-r</t>
  </si>
  <si>
    <t>8-i33-6</t>
  </si>
  <si>
    <t>Mission 9</t>
  </si>
  <si>
    <t>13-16/1/2009</t>
  </si>
  <si>
    <t>Center</t>
  </si>
  <si>
    <t>Makenene</t>
  </si>
  <si>
    <t>9-Phone-121</t>
  </si>
  <si>
    <t>9-Phone-140</t>
  </si>
  <si>
    <t>9-Phone-155</t>
  </si>
  <si>
    <t>9-Phone-166</t>
  </si>
  <si>
    <t>9-i39-r</t>
  </si>
  <si>
    <t>Makenene-Bafoussam</t>
  </si>
  <si>
    <t>16/1</t>
  </si>
  <si>
    <t>9-i39-1</t>
  </si>
  <si>
    <t>9-i39-2</t>
  </si>
  <si>
    <t>Mission 10</t>
  </si>
  <si>
    <t>10-Phone-124</t>
  </si>
  <si>
    <t>10-Phone-139</t>
  </si>
  <si>
    <t>10-Phone-156</t>
  </si>
  <si>
    <t>10-Phone-171</t>
  </si>
  <si>
    <t>Bafoussam-baham</t>
  </si>
  <si>
    <t>10-i25-r</t>
  </si>
  <si>
    <t>baham-Bafoussam</t>
  </si>
  <si>
    <t>Bamenda-Ndop</t>
  </si>
  <si>
    <t>Ndop-Bamenda</t>
  </si>
  <si>
    <t>Bamenda-Babanki</t>
  </si>
  <si>
    <t>Babanki-Bamenda</t>
  </si>
  <si>
    <t>Bamenda-Bafoussam</t>
  </si>
  <si>
    <t>10-i25-5</t>
  </si>
  <si>
    <t>Mission 11</t>
  </si>
  <si>
    <t>13-17/1/2009</t>
  </si>
  <si>
    <t>Ngambe Tikar</t>
  </si>
  <si>
    <t>Apes</t>
  </si>
  <si>
    <t>11-Phone-127</t>
  </si>
  <si>
    <t>11-Phone-149</t>
  </si>
  <si>
    <t>11-Phone-163</t>
  </si>
  <si>
    <t>11-Phone-181-182</t>
  </si>
  <si>
    <t>Batie-Bafoussam</t>
  </si>
  <si>
    <t>11-i30-r</t>
  </si>
  <si>
    <t>Bafoussam-Malantuen</t>
  </si>
  <si>
    <t>Malantuen-Ngambe Tikar</t>
  </si>
  <si>
    <t>Ngambetikar-Nga'a</t>
  </si>
  <si>
    <t>Ngambetikar-Foumban</t>
  </si>
  <si>
    <t>11-i30-12</t>
  </si>
  <si>
    <t>Bafoussam-Batie</t>
  </si>
  <si>
    <t>17/1</t>
  </si>
  <si>
    <t>11-i30-13</t>
  </si>
  <si>
    <t>Mission 12</t>
  </si>
  <si>
    <t>17-23/1/2009</t>
  </si>
  <si>
    <t>Douala</t>
  </si>
  <si>
    <t>Crocodile</t>
  </si>
  <si>
    <t>12-Phone-192</t>
  </si>
  <si>
    <t>12-Phone-202</t>
  </si>
  <si>
    <t>18/1</t>
  </si>
  <si>
    <t>12-Phone-205</t>
  </si>
  <si>
    <t>19/1</t>
  </si>
  <si>
    <t>12-Phone-221</t>
  </si>
  <si>
    <t>12-Phone-247</t>
  </si>
  <si>
    <t>21/1</t>
  </si>
  <si>
    <t>12-Phone-214</t>
  </si>
  <si>
    <t>12-Phone-217</t>
  </si>
  <si>
    <t>Bafoussam-Douala</t>
  </si>
  <si>
    <t>12-i39-3</t>
  </si>
  <si>
    <t>12-i39-5</t>
  </si>
  <si>
    <t>12-i39-r</t>
  </si>
  <si>
    <t>12-i39-4</t>
  </si>
  <si>
    <t>12-i39-11</t>
  </si>
  <si>
    <t>23/1</t>
  </si>
  <si>
    <t>Mission 13</t>
  </si>
  <si>
    <t>16-17/1/2009</t>
  </si>
  <si>
    <t>Santchou</t>
  </si>
  <si>
    <t>Ivory</t>
  </si>
  <si>
    <t>13-Phone-175</t>
  </si>
  <si>
    <t>13-Phone-191</t>
  </si>
  <si>
    <t>13-i25-r</t>
  </si>
  <si>
    <t>Dschang-Santchou</t>
  </si>
  <si>
    <t>Santchou-Magatte</t>
  </si>
  <si>
    <t>Magette-Santchou</t>
  </si>
  <si>
    <t>Santchou-Douala</t>
  </si>
  <si>
    <t>13-i25-7</t>
  </si>
  <si>
    <t>13-i25-6</t>
  </si>
  <si>
    <t>Mission 14</t>
  </si>
  <si>
    <t>20-25/1/2009</t>
  </si>
  <si>
    <t>14-Phone-229-300</t>
  </si>
  <si>
    <t>14-Phone-252-253</t>
  </si>
  <si>
    <t>14-Phone-254-255</t>
  </si>
  <si>
    <t>14-Phone-266</t>
  </si>
  <si>
    <t>22/1</t>
  </si>
  <si>
    <t>14-Phone-281</t>
  </si>
  <si>
    <t>14-Phone-302</t>
  </si>
  <si>
    <t>24/1</t>
  </si>
  <si>
    <t>14-Phone-307</t>
  </si>
  <si>
    <t>25/1</t>
  </si>
  <si>
    <t>14-i26-r</t>
  </si>
  <si>
    <t>20/01</t>
  </si>
  <si>
    <t>x3 Hrs Internet</t>
  </si>
  <si>
    <t>21/01</t>
  </si>
  <si>
    <t>22/01</t>
  </si>
  <si>
    <t>x4 Hrs Internet</t>
  </si>
  <si>
    <t>23/01</t>
  </si>
  <si>
    <t>24/01</t>
  </si>
  <si>
    <t>14-i26-11</t>
  </si>
  <si>
    <t>14-i26-17</t>
  </si>
  <si>
    <t>14-i26-12</t>
  </si>
  <si>
    <t>Informer Fee</t>
  </si>
  <si>
    <t>External Assistance</t>
  </si>
  <si>
    <t>14-i26-14</t>
  </si>
  <si>
    <t>14-i26-15</t>
  </si>
  <si>
    <t>14-i26-16</t>
  </si>
  <si>
    <t>Photocopies</t>
  </si>
  <si>
    <t>14-i26-13</t>
  </si>
  <si>
    <t>Mission 15</t>
  </si>
  <si>
    <t>20-22/1/2009</t>
  </si>
  <si>
    <t>South West</t>
  </si>
  <si>
    <t>Nguti</t>
  </si>
  <si>
    <t>15-Phone-223</t>
  </si>
  <si>
    <t>15-Phone-237</t>
  </si>
  <si>
    <t>15-Phone-240-241</t>
  </si>
  <si>
    <t>15-Phone-271</t>
  </si>
  <si>
    <t>15-Phone-243</t>
  </si>
  <si>
    <t>15-Phone-274</t>
  </si>
  <si>
    <t>Douala-Kumba</t>
  </si>
  <si>
    <t>15-i25-r</t>
  </si>
  <si>
    <t>Kumba-Nguti</t>
  </si>
  <si>
    <t>Nguti-Ashum</t>
  </si>
  <si>
    <t>Shuim-Nguti</t>
  </si>
  <si>
    <t>15-i25-8</t>
  </si>
  <si>
    <t>15-i25-9</t>
  </si>
  <si>
    <t>Mission 16</t>
  </si>
  <si>
    <t>20-21/1/2009</t>
  </si>
  <si>
    <t>Nkondjock</t>
  </si>
  <si>
    <t>16-Phone-216</t>
  </si>
  <si>
    <t>16-Phone-242</t>
  </si>
  <si>
    <t>Batie-Bafang</t>
  </si>
  <si>
    <t>16-i30-r</t>
  </si>
  <si>
    <t>Bafang-Kondjock</t>
  </si>
  <si>
    <t>16-i30-3</t>
  </si>
  <si>
    <t>Kondjock-Ntam</t>
  </si>
  <si>
    <t>Ntam-Nkondjoct</t>
  </si>
  <si>
    <t>16-i30-5</t>
  </si>
  <si>
    <t>Mission 17</t>
  </si>
  <si>
    <t>23-25/1/2009</t>
  </si>
  <si>
    <t>Kumba</t>
  </si>
  <si>
    <t>17-Phone-290</t>
  </si>
  <si>
    <t>17-Phone-306</t>
  </si>
  <si>
    <t>17-Phone-277</t>
  </si>
  <si>
    <t>17-Phone-293</t>
  </si>
  <si>
    <t>Nguti-Kumba</t>
  </si>
  <si>
    <t>17-i25-r</t>
  </si>
  <si>
    <t>Kumba-Ediki</t>
  </si>
  <si>
    <t>Ediki-Kumba</t>
  </si>
  <si>
    <t>Kumba-Douala</t>
  </si>
  <si>
    <t>17-i25-11</t>
  </si>
  <si>
    <t>17-i25-10</t>
  </si>
  <si>
    <t>Mission 18</t>
  </si>
  <si>
    <t>22/01/2009</t>
  </si>
  <si>
    <t>18-Phone-273</t>
  </si>
  <si>
    <t>18-Phone-276</t>
  </si>
  <si>
    <t>Nkondjock-Ntam</t>
  </si>
  <si>
    <t>18-i30-r</t>
  </si>
  <si>
    <t>Nkondjock-Bafang</t>
  </si>
  <si>
    <t>18-i30-4</t>
  </si>
  <si>
    <t>Bafang-Bakou</t>
  </si>
  <si>
    <t>Bakou-Bafang</t>
  </si>
  <si>
    <t>Bafang-Batie</t>
  </si>
  <si>
    <t>18-i30-6</t>
  </si>
  <si>
    <t>Mission 19</t>
  </si>
  <si>
    <t>26/01/2009</t>
  </si>
  <si>
    <t>Bambui</t>
  </si>
  <si>
    <t>19-Phone-323</t>
  </si>
  <si>
    <t>26/1</t>
  </si>
  <si>
    <t>19-Phone-322</t>
  </si>
  <si>
    <t>19-i30-r</t>
  </si>
  <si>
    <t>Bafoussam-bamenda</t>
  </si>
  <si>
    <t>19-i30-7</t>
  </si>
  <si>
    <t>Mission 20</t>
  </si>
  <si>
    <t>26-31/01/2009</t>
  </si>
  <si>
    <t>Bazou</t>
  </si>
  <si>
    <t>i55</t>
  </si>
  <si>
    <t>20-Phone-314</t>
  </si>
  <si>
    <t>20-Phone-325</t>
  </si>
  <si>
    <t>27/1</t>
  </si>
  <si>
    <t>20-Phone-345</t>
  </si>
  <si>
    <t>28/1</t>
  </si>
  <si>
    <t>20-Phone-357</t>
  </si>
  <si>
    <t>29/1</t>
  </si>
  <si>
    <t>20-Phone-369</t>
  </si>
  <si>
    <t>30/1</t>
  </si>
  <si>
    <t>Yaounde-Bagante</t>
  </si>
  <si>
    <t>20-i55-2</t>
  </si>
  <si>
    <t>Bagante-bazou</t>
  </si>
  <si>
    <t>20-i55-r</t>
  </si>
  <si>
    <t>Bazu-Bana</t>
  </si>
  <si>
    <t>Bana-Bazu</t>
  </si>
  <si>
    <t>Bazu-Bakong</t>
  </si>
  <si>
    <t>Bakong-Bazu</t>
  </si>
  <si>
    <t>bazou-Bagoun</t>
  </si>
  <si>
    <t>bagoun-Bazou</t>
  </si>
  <si>
    <t>Bazou-Bagante</t>
  </si>
  <si>
    <t>Bagante-bafang</t>
  </si>
  <si>
    <t>Bafang-Bagante</t>
  </si>
  <si>
    <t>Bagante-Bazou</t>
  </si>
  <si>
    <t>Bazou-Banah</t>
  </si>
  <si>
    <t>31/1</t>
  </si>
  <si>
    <t>Banah-Bazou</t>
  </si>
  <si>
    <t>Bazou-Yaounde</t>
  </si>
  <si>
    <t>20-i55-3</t>
  </si>
  <si>
    <t>20-i55-1</t>
  </si>
  <si>
    <t>Mission 21</t>
  </si>
  <si>
    <t>26-29/01/2009</t>
  </si>
  <si>
    <t>Tonga/Bafang</t>
  </si>
  <si>
    <t>21-Phone-316</t>
  </si>
  <si>
    <t>21-Phone-349</t>
  </si>
  <si>
    <t>21-Phone-354</t>
  </si>
  <si>
    <t>21-Phone-338</t>
  </si>
  <si>
    <t>21-i33-7</t>
  </si>
  <si>
    <t>Tonga-Bafang</t>
  </si>
  <si>
    <t>21-i33-r</t>
  </si>
  <si>
    <t>21-i33-8</t>
  </si>
  <si>
    <t>21-i33-9</t>
  </si>
  <si>
    <t xml:space="preserve"> </t>
  </si>
  <si>
    <t>Mission 22</t>
  </si>
  <si>
    <t>28-31/01/2009</t>
  </si>
  <si>
    <t>East</t>
  </si>
  <si>
    <t>Abong mabang</t>
  </si>
  <si>
    <t>22-Phone-348</t>
  </si>
  <si>
    <t>22-Phone-355</t>
  </si>
  <si>
    <t>22-Phone-374</t>
  </si>
  <si>
    <t>22-Phone-381</t>
  </si>
  <si>
    <t>22-Phone-363</t>
  </si>
  <si>
    <t>Douala-Yaounde</t>
  </si>
  <si>
    <t>22-i25-r</t>
  </si>
  <si>
    <t>Yaounde-Abongbang</t>
  </si>
  <si>
    <t>22-i25-12</t>
  </si>
  <si>
    <t>Abongbang-Bana</t>
  </si>
  <si>
    <t>Bana-Abongbang</t>
  </si>
  <si>
    <t>Abongbang-Dimako</t>
  </si>
  <si>
    <t>Dimako-Abongbang</t>
  </si>
  <si>
    <t>Abong-Atock</t>
  </si>
  <si>
    <t>Atock-Abong</t>
  </si>
  <si>
    <t>Abong-Yaounde</t>
  </si>
  <si>
    <t>22-i25-14</t>
  </si>
  <si>
    <t>Yaounde-Douala</t>
  </si>
  <si>
    <t>22-i25-13</t>
  </si>
  <si>
    <t>22-i25-15</t>
  </si>
  <si>
    <t>Mission 23</t>
  </si>
  <si>
    <t>06-31/01/2009</t>
  </si>
  <si>
    <t>Yaounde</t>
  </si>
  <si>
    <t>23-Phone-16-17</t>
  </si>
  <si>
    <t xml:space="preserve">Phone </t>
  </si>
  <si>
    <t>23-Phone-180</t>
  </si>
  <si>
    <t>23-i26-r</t>
  </si>
  <si>
    <t>06/01</t>
  </si>
  <si>
    <t>12/01</t>
  </si>
  <si>
    <t>13/01</t>
  </si>
  <si>
    <t>14/01</t>
  </si>
  <si>
    <t>15/01</t>
  </si>
  <si>
    <t>16/01</t>
  </si>
  <si>
    <t>17/01</t>
  </si>
  <si>
    <t>19/01</t>
  </si>
  <si>
    <t>26/01</t>
  </si>
  <si>
    <t>27/01</t>
  </si>
  <si>
    <t>28/01</t>
  </si>
  <si>
    <t>29/01</t>
  </si>
  <si>
    <t>30/01</t>
  </si>
  <si>
    <t>31/01</t>
  </si>
  <si>
    <t>x182 Photocopies</t>
  </si>
  <si>
    <t>23-i26-18</t>
  </si>
  <si>
    <t>Mission 24</t>
  </si>
  <si>
    <t>27-31/01/2009</t>
  </si>
  <si>
    <t>LAGA Meeting</t>
  </si>
  <si>
    <t>24-Phone-324</t>
  </si>
  <si>
    <t>24-Phone-365</t>
  </si>
  <si>
    <t>24-Phone-388</t>
  </si>
  <si>
    <t>24-i30-8</t>
  </si>
  <si>
    <t>Yaounde-Bafoussam</t>
  </si>
  <si>
    <t>Investigation</t>
  </si>
  <si>
    <t>24-i30-11</t>
  </si>
  <si>
    <t>24-i30-r</t>
  </si>
  <si>
    <t>24-i30-9</t>
  </si>
  <si>
    <t>24-i30-10</t>
  </si>
  <si>
    <t>Mission 25</t>
  </si>
  <si>
    <t>29-31/01/2009</t>
  </si>
  <si>
    <t>Ndiki</t>
  </si>
  <si>
    <t>25-Phone-378</t>
  </si>
  <si>
    <t>Bafoussam-Ndiki</t>
  </si>
  <si>
    <t>25-i39-r</t>
  </si>
  <si>
    <t>25-i39-9</t>
  </si>
  <si>
    <t>Mission 26</t>
  </si>
  <si>
    <t>01-02/02/2009</t>
  </si>
  <si>
    <t>26-Phone-391</t>
  </si>
  <si>
    <t>01/2</t>
  </si>
  <si>
    <t>26-Phone-392</t>
  </si>
  <si>
    <t>02/2</t>
  </si>
  <si>
    <t>26-i39-r</t>
  </si>
  <si>
    <t>1/2</t>
  </si>
  <si>
    <t>Ndiki-Bafoussam</t>
  </si>
  <si>
    <t>2/2</t>
  </si>
  <si>
    <t>26-i39-10</t>
  </si>
  <si>
    <t>operations</t>
  </si>
  <si>
    <t>9-11/1/2009</t>
  </si>
  <si>
    <t>Ebah</t>
  </si>
  <si>
    <t>1-Phone-48</t>
  </si>
  <si>
    <t>MINFOF</t>
  </si>
  <si>
    <t>1-Phone-69</t>
  </si>
  <si>
    <t>1-Phone-75-76</t>
  </si>
  <si>
    <t>1-Phone-77-78</t>
  </si>
  <si>
    <t>Bonus</t>
  </si>
  <si>
    <t>1-i26-3</t>
  </si>
  <si>
    <t>1-i26-5</t>
  </si>
  <si>
    <t>x1 Police</t>
  </si>
  <si>
    <t>1-i26-6</t>
  </si>
  <si>
    <t>1-i26-7</t>
  </si>
  <si>
    <t>1-i26-8</t>
  </si>
  <si>
    <t>1-i26-9</t>
  </si>
  <si>
    <t>Legal</t>
  </si>
  <si>
    <t>horline</t>
  </si>
  <si>
    <t>Phone-11</t>
  </si>
  <si>
    <t>Phone-29</t>
  </si>
  <si>
    <t>Phone-44</t>
  </si>
  <si>
    <t>Phone-60</t>
  </si>
  <si>
    <t>Phone-73</t>
  </si>
  <si>
    <t>Phone-104</t>
  </si>
  <si>
    <t>Phone-130</t>
  </si>
  <si>
    <t>Phone-151-152</t>
  </si>
  <si>
    <t>Phone-164</t>
  </si>
  <si>
    <t>Phone-184</t>
  </si>
  <si>
    <t>Phone-198</t>
  </si>
  <si>
    <t>Phone-213</t>
  </si>
  <si>
    <t>Phone-228</t>
  </si>
  <si>
    <t>Phone-235</t>
  </si>
  <si>
    <t>Phone-267</t>
  </si>
  <si>
    <t>Phone-287</t>
  </si>
  <si>
    <t>Phone-309</t>
  </si>
  <si>
    <t>Phone-335</t>
  </si>
  <si>
    <t>Phone-339</t>
  </si>
  <si>
    <t>Phone-361</t>
  </si>
  <si>
    <t>Phone-376</t>
  </si>
  <si>
    <t>Phone-390</t>
  </si>
  <si>
    <t>alain</t>
  </si>
  <si>
    <t>Phone-12</t>
  </si>
  <si>
    <t>Phone-28</t>
  </si>
  <si>
    <t>Phone-42-43</t>
  </si>
  <si>
    <t>Phone-55</t>
  </si>
  <si>
    <t>Phone-70-71</t>
  </si>
  <si>
    <t>Phone-93</t>
  </si>
  <si>
    <t>Phone-102-103</t>
  </si>
  <si>
    <t>Phone-131</t>
  </si>
  <si>
    <t>Phone-147</t>
  </si>
  <si>
    <t>Phone-165</t>
  </si>
  <si>
    <t>Phone-183</t>
  </si>
  <si>
    <t>Phone-211</t>
  </si>
  <si>
    <t>Phone-215-215a</t>
  </si>
  <si>
    <t>Phone-236</t>
  </si>
  <si>
    <t>Phone-272-272a</t>
  </si>
  <si>
    <t>Phone-275</t>
  </si>
  <si>
    <t>Phone-291-292</t>
  </si>
  <si>
    <t>Phone-305</t>
  </si>
  <si>
    <t>Phone-311</t>
  </si>
  <si>
    <t>Phone-337</t>
  </si>
  <si>
    <t>Phone-362</t>
  </si>
  <si>
    <t>Phone-364</t>
  </si>
  <si>
    <t xml:space="preserve">      </t>
  </si>
  <si>
    <t>aime</t>
  </si>
  <si>
    <t>Phone-3</t>
  </si>
  <si>
    <t>Phone-20</t>
  </si>
  <si>
    <t>Phone-34</t>
  </si>
  <si>
    <t>Phone-52</t>
  </si>
  <si>
    <t>Phone-85</t>
  </si>
  <si>
    <t>Phone-112</t>
  </si>
  <si>
    <t>Phone-123</t>
  </si>
  <si>
    <t>13/81</t>
  </si>
  <si>
    <t>Phone-136</t>
  </si>
  <si>
    <t>Phone-158</t>
  </si>
  <si>
    <t>Phone-176</t>
  </si>
  <si>
    <t>Phone-190</t>
  </si>
  <si>
    <t>Phone-210</t>
  </si>
  <si>
    <t>Phone-219</t>
  </si>
  <si>
    <t>Phone-246</t>
  </si>
  <si>
    <t>Phone-259</t>
  </si>
  <si>
    <t>Phone-285</t>
  </si>
  <si>
    <t>Phone-297</t>
  </si>
  <si>
    <t>Phone-318</t>
  </si>
  <si>
    <t>Phone-330</t>
  </si>
  <si>
    <t>Phone-343</t>
  </si>
  <si>
    <t>Phone-352</t>
  </si>
  <si>
    <t>Phone-371</t>
  </si>
  <si>
    <t>Phone-380</t>
  </si>
  <si>
    <t>Phone-387</t>
  </si>
  <si>
    <t>Felix</t>
  </si>
  <si>
    <t>Phone-5</t>
  </si>
  <si>
    <t>Phone-35</t>
  </si>
  <si>
    <t>Phone-79</t>
  </si>
  <si>
    <t>Phone-109-110</t>
  </si>
  <si>
    <t>Phone-125</t>
  </si>
  <si>
    <t>Phone-145</t>
  </si>
  <si>
    <t>Phone-160</t>
  </si>
  <si>
    <t>Phone-177</t>
  </si>
  <si>
    <t>Phone-196</t>
  </si>
  <si>
    <t>Phone-203</t>
  </si>
  <si>
    <t>Phone-222</t>
  </si>
  <si>
    <t>Phone-249</t>
  </si>
  <si>
    <t>Phone-261</t>
  </si>
  <si>
    <t>Phone-284</t>
  </si>
  <si>
    <t>Phone-299</t>
  </si>
  <si>
    <t>Phone-319</t>
  </si>
  <si>
    <t>Phone-332</t>
  </si>
  <si>
    <t>Phone-353</t>
  </si>
  <si>
    <t>Phone-372</t>
  </si>
  <si>
    <t>Phone-379</t>
  </si>
  <si>
    <t>judith</t>
  </si>
  <si>
    <t>Phone-15</t>
  </si>
  <si>
    <t>M.Chi</t>
  </si>
  <si>
    <t>Phone-377</t>
  </si>
  <si>
    <t>Phone-260</t>
  </si>
  <si>
    <t>communication</t>
  </si>
  <si>
    <t>al-3</t>
  </si>
  <si>
    <t>al-13</t>
  </si>
  <si>
    <t>al-14</t>
  </si>
  <si>
    <t>Yde-Bda</t>
  </si>
  <si>
    <t>al-1</t>
  </si>
  <si>
    <t>Bda-Yde</t>
  </si>
  <si>
    <t>al-6</t>
  </si>
  <si>
    <t>Yde-Dla</t>
  </si>
  <si>
    <t>al-7</t>
  </si>
  <si>
    <t>Dla-Bda</t>
  </si>
  <si>
    <t>al-10</t>
  </si>
  <si>
    <t>Bda-Dla</t>
  </si>
  <si>
    <t>al-15</t>
  </si>
  <si>
    <t>Dla-Limbe</t>
  </si>
  <si>
    <t>al-r</t>
  </si>
  <si>
    <t>Limbe-Buea</t>
  </si>
  <si>
    <t>Buea-Dla</t>
  </si>
  <si>
    <t>Dla-Yde</t>
  </si>
  <si>
    <t>al-17</t>
  </si>
  <si>
    <t>Yde-Nkongsamba</t>
  </si>
  <si>
    <t>fel-1</t>
  </si>
  <si>
    <t>felix</t>
  </si>
  <si>
    <t>Nkong- Mbanga</t>
  </si>
  <si>
    <t>fel-r</t>
  </si>
  <si>
    <t>Mbanga-Kumba</t>
  </si>
  <si>
    <t>fel-3</t>
  </si>
  <si>
    <t>Kumba-Mamfe</t>
  </si>
  <si>
    <t>fel-5</t>
  </si>
  <si>
    <t>Mamfe-Kumba</t>
  </si>
  <si>
    <t>fel-7</t>
  </si>
  <si>
    <t>Kumba-Yde</t>
  </si>
  <si>
    <t>fel-9</t>
  </si>
  <si>
    <t>Yde-Bafoussam</t>
  </si>
  <si>
    <t>fel-11</t>
  </si>
  <si>
    <t>Bafoussam-yde</t>
  </si>
  <si>
    <t>fel-13</t>
  </si>
  <si>
    <t>Yde-Bertoua</t>
  </si>
  <si>
    <t>fel-14</t>
  </si>
  <si>
    <t>Bertoua-Yde</t>
  </si>
  <si>
    <t>fel-16</t>
  </si>
  <si>
    <t>fel-17</t>
  </si>
  <si>
    <t>Bafoussam-Yde</t>
  </si>
  <si>
    <t>fel-19</t>
  </si>
  <si>
    <t>Yde-Ntui</t>
  </si>
  <si>
    <t>aim-5</t>
  </si>
  <si>
    <t>aimé</t>
  </si>
  <si>
    <t>Ntui-Yde</t>
  </si>
  <si>
    <t>aim-6</t>
  </si>
  <si>
    <t>transport</t>
  </si>
  <si>
    <t>local transport</t>
  </si>
  <si>
    <t>aim-r</t>
  </si>
  <si>
    <t>hor-r</t>
  </si>
  <si>
    <t>steph-r</t>
  </si>
  <si>
    <t>stéphanie</t>
  </si>
  <si>
    <t>lodging</t>
  </si>
  <si>
    <t>al-2</t>
  </si>
  <si>
    <t>al-4</t>
  </si>
  <si>
    <t>al-9</t>
  </si>
  <si>
    <t>al-11</t>
  </si>
  <si>
    <t>al-16</t>
  </si>
  <si>
    <t>fel-2</t>
  </si>
  <si>
    <t>fel-4</t>
  </si>
  <si>
    <t>fel-6</t>
  </si>
  <si>
    <t>fel-8</t>
  </si>
  <si>
    <t>fel-12</t>
  </si>
  <si>
    <t>fel-15</t>
  </si>
  <si>
    <t>fel-18</t>
  </si>
  <si>
    <t>feeding</t>
  </si>
  <si>
    <t>x7 printing</t>
  </si>
  <si>
    <t>office</t>
  </si>
  <si>
    <t>x192 photocopies</t>
  </si>
  <si>
    <t>al-5</t>
  </si>
  <si>
    <t>x170 photocopies</t>
  </si>
  <si>
    <t>al-8</t>
  </si>
  <si>
    <t>x6 photocopies</t>
  </si>
  <si>
    <t>al-12</t>
  </si>
  <si>
    <t>x2 printing</t>
  </si>
  <si>
    <t>x260 photocopies</t>
  </si>
  <si>
    <t>al-18</t>
  </si>
  <si>
    <t>x 140 photocopies</t>
  </si>
  <si>
    <t>fel-10</t>
  </si>
  <si>
    <t>x 40 phtocopies</t>
  </si>
  <si>
    <t>aim-1</t>
  </si>
  <si>
    <t>x 120 photocopies</t>
  </si>
  <si>
    <t>aim-2</t>
  </si>
  <si>
    <t>x 14 photocopies</t>
  </si>
  <si>
    <t>aim-3</t>
  </si>
  <si>
    <t>x 60 photocopies</t>
  </si>
  <si>
    <t>aim-4</t>
  </si>
  <si>
    <t>x 16 photocopies</t>
  </si>
  <si>
    <t>x 20 folders</t>
  </si>
  <si>
    <t>aim-7</t>
  </si>
  <si>
    <t>x 10 photocopies</t>
  </si>
  <si>
    <t>x 320 photocopies</t>
  </si>
  <si>
    <t>hor-6</t>
  </si>
  <si>
    <t>hor-7</t>
  </si>
  <si>
    <t>lawyer fees</t>
  </si>
  <si>
    <t>Me Tambe</t>
  </si>
  <si>
    <t>hor-1</t>
  </si>
  <si>
    <t>Me Emgueu</t>
  </si>
  <si>
    <t>hor-3</t>
  </si>
  <si>
    <t>Me Chi</t>
  </si>
  <si>
    <t>hor-5</t>
  </si>
  <si>
    <t>hor-8</t>
  </si>
  <si>
    <t>hor-4</t>
  </si>
  <si>
    <t>postage</t>
  </si>
  <si>
    <t>steph-1</t>
  </si>
  <si>
    <t>CNPS</t>
  </si>
  <si>
    <t>Nya Aime</t>
  </si>
  <si>
    <t>bonus</t>
  </si>
  <si>
    <t>bank file</t>
  </si>
  <si>
    <t>5/12</t>
  </si>
  <si>
    <t>Alain bernard</t>
  </si>
  <si>
    <t>vincent</t>
  </si>
  <si>
    <t>Phone-7</t>
  </si>
  <si>
    <t>Phone-24</t>
  </si>
  <si>
    <t>Phone-49-50</t>
  </si>
  <si>
    <t>Phone-87</t>
  </si>
  <si>
    <t>Phone-108</t>
  </si>
  <si>
    <t>Phone-126-126a</t>
  </si>
  <si>
    <t>Phone-169-170</t>
  </si>
  <si>
    <t>Phone-174</t>
  </si>
  <si>
    <t>Phone-197</t>
  </si>
  <si>
    <t>Phone-206</t>
  </si>
  <si>
    <t>Phone-220</t>
  </si>
  <si>
    <t>Phone-248</t>
  </si>
  <si>
    <t>Phone-265</t>
  </si>
  <si>
    <t>Phone-278</t>
  </si>
  <si>
    <t>Phone-282</t>
  </si>
  <si>
    <t>Phone-295</t>
  </si>
  <si>
    <t>Phone-321-322</t>
  </si>
  <si>
    <t>Phone-328</t>
  </si>
  <si>
    <t>Phone-341</t>
  </si>
  <si>
    <t>Phone-350</t>
  </si>
  <si>
    <t>Phone-367</t>
  </si>
  <si>
    <t>Phone-383</t>
  </si>
  <si>
    <t>eric</t>
  </si>
  <si>
    <t>Phone-8</t>
  </si>
  <si>
    <t>Phone-23</t>
  </si>
  <si>
    <t>Phone-33</t>
  </si>
  <si>
    <t>Phone-53</t>
  </si>
  <si>
    <t>Phone-80</t>
  </si>
  <si>
    <t>Phone-113</t>
  </si>
  <si>
    <t>Phone-118</t>
  </si>
  <si>
    <t>Phone-142</t>
  </si>
  <si>
    <t>Phone-157</t>
  </si>
  <si>
    <t>Phone-178</t>
  </si>
  <si>
    <t>Phone-195</t>
  </si>
  <si>
    <t>Phone-209</t>
  </si>
  <si>
    <t>Phone-224</t>
  </si>
  <si>
    <t>Phone-251</t>
  </si>
  <si>
    <t>Phone-263</t>
  </si>
  <si>
    <t>Phone-294</t>
  </si>
  <si>
    <t>Phone-317</t>
  </si>
  <si>
    <t>Phone-331</t>
  </si>
  <si>
    <t>Phone-344</t>
  </si>
  <si>
    <t>Phone-351</t>
  </si>
  <si>
    <t>Phone-368</t>
  </si>
  <si>
    <t>Phone-382</t>
  </si>
  <si>
    <t>anna</t>
  </si>
  <si>
    <t>Phone-2</t>
  </si>
  <si>
    <t>Phone-19</t>
  </si>
  <si>
    <t>Phone-32</t>
  </si>
  <si>
    <t>Phone-51</t>
  </si>
  <si>
    <t>Phone-81</t>
  </si>
  <si>
    <t>Phone-115</t>
  </si>
  <si>
    <t>Phone-120</t>
  </si>
  <si>
    <t>Phone-143</t>
  </si>
  <si>
    <t>Phone-159</t>
  </si>
  <si>
    <t>Phone-172</t>
  </si>
  <si>
    <t>Phone-207</t>
  </si>
  <si>
    <t>Phone-218</t>
  </si>
  <si>
    <t>Phone-250</t>
  </si>
  <si>
    <t>Phone-262</t>
  </si>
  <si>
    <t>Phone-283</t>
  </si>
  <si>
    <t>Phone-296</t>
  </si>
  <si>
    <t>Phone-320</t>
  </si>
  <si>
    <t>Phone-327</t>
  </si>
  <si>
    <t>Phone-346</t>
  </si>
  <si>
    <t>Phone-356</t>
  </si>
  <si>
    <t>Phone-366</t>
  </si>
  <si>
    <t>Phone-385</t>
  </si>
  <si>
    <t>media</t>
  </si>
  <si>
    <t>ann-r</t>
  </si>
  <si>
    <t>eri-r</t>
  </si>
  <si>
    <t>Eric</t>
  </si>
  <si>
    <t>7/01</t>
  </si>
  <si>
    <t>8/01</t>
  </si>
  <si>
    <t>9/01</t>
  </si>
  <si>
    <t>eri-</t>
  </si>
  <si>
    <t>eri</t>
  </si>
  <si>
    <t>vin-r</t>
  </si>
  <si>
    <t>special taxi</t>
  </si>
  <si>
    <t>Bonuses scaled to results</t>
  </si>
  <si>
    <t>radio news flash F</t>
  </si>
  <si>
    <t xml:space="preserve">Bamenda wildlife internet scammer </t>
  </si>
  <si>
    <t>The Herald newspaper E</t>
  </si>
  <si>
    <t>Cameroon Tribune E</t>
  </si>
  <si>
    <t>Le Liberal newspaper F</t>
  </si>
  <si>
    <t>Tv news feature F</t>
  </si>
  <si>
    <t>radio talk show E</t>
  </si>
  <si>
    <t>wildlife scammers arrested in Bamenda</t>
  </si>
  <si>
    <t xml:space="preserve">Bertoua ape dealer sentenced </t>
  </si>
  <si>
    <t>radio news flash E</t>
  </si>
  <si>
    <t>Mutation newspaper F</t>
  </si>
  <si>
    <t>Gorilla Treaty</t>
  </si>
  <si>
    <t>The Quail newspaper E</t>
  </si>
  <si>
    <t>Bandjoum leopard skin dealer arrest</t>
  </si>
  <si>
    <t xml:space="preserve">Editing cost </t>
  </si>
  <si>
    <t>x1 cd production</t>
  </si>
  <si>
    <t>vin-2</t>
  </si>
  <si>
    <t>January recordings</t>
  </si>
  <si>
    <t>recording of radio news flashes, features and talk show</t>
  </si>
  <si>
    <t>x18 newspaper</t>
  </si>
  <si>
    <t>ann-1</t>
  </si>
  <si>
    <t>x6 CD</t>
  </si>
  <si>
    <t>ann-2</t>
  </si>
  <si>
    <t>x19 newspaper</t>
  </si>
  <si>
    <t>ann-3</t>
  </si>
  <si>
    <t>x4 virgin CD</t>
  </si>
  <si>
    <t>ann-4</t>
  </si>
  <si>
    <t>x2 virgin DVD</t>
  </si>
  <si>
    <t>ann-5</t>
  </si>
  <si>
    <t>x15 newspaper</t>
  </si>
  <si>
    <t>ann-6</t>
  </si>
  <si>
    <t>x1 lamp holder</t>
  </si>
  <si>
    <t>eri-1</t>
  </si>
  <si>
    <t>electricity repairs</t>
  </si>
  <si>
    <t>eri-2</t>
  </si>
  <si>
    <t xml:space="preserve">x2 Photo </t>
  </si>
  <si>
    <t>eri-3</t>
  </si>
  <si>
    <t>x60 photocopy</t>
  </si>
  <si>
    <t>eri-4</t>
  </si>
  <si>
    <t>x2  Binding</t>
  </si>
  <si>
    <t>Environment plays</t>
  </si>
  <si>
    <t>eri-5</t>
  </si>
  <si>
    <t xml:space="preserve">x250 Wildlife Justice </t>
  </si>
  <si>
    <t>eri-6</t>
  </si>
  <si>
    <t>x30 envelop A4</t>
  </si>
  <si>
    <t>eri-7</t>
  </si>
  <si>
    <t>x30 envelop A5</t>
  </si>
  <si>
    <t>x50 envelop A6</t>
  </si>
  <si>
    <t>x30 file jacket</t>
  </si>
  <si>
    <t>x1post note</t>
  </si>
  <si>
    <t>x10 cd</t>
  </si>
  <si>
    <t>eri-8</t>
  </si>
  <si>
    <t>x156 photocopy</t>
  </si>
  <si>
    <t>eri-9</t>
  </si>
  <si>
    <t>eri-10</t>
  </si>
  <si>
    <t>x200 photocopy</t>
  </si>
  <si>
    <t>eri-11</t>
  </si>
  <si>
    <t>x20 photocopy</t>
  </si>
  <si>
    <t>vin-1</t>
  </si>
  <si>
    <t>media officer</t>
  </si>
  <si>
    <t>Development assistant</t>
  </si>
  <si>
    <t>Anna</t>
  </si>
  <si>
    <t>personnel</t>
  </si>
  <si>
    <t>Phone International</t>
  </si>
  <si>
    <t>Policy and external relations</t>
  </si>
  <si>
    <t>USA</t>
  </si>
  <si>
    <t>Phone-30</t>
  </si>
  <si>
    <t>Phone-40</t>
  </si>
  <si>
    <t>Phone-62</t>
  </si>
  <si>
    <t>Phone-101</t>
  </si>
  <si>
    <t>Phone-187</t>
  </si>
  <si>
    <t>Congo</t>
  </si>
  <si>
    <t>Phone-188</t>
  </si>
  <si>
    <t>Isreal</t>
  </si>
  <si>
    <t>Phone-200</t>
  </si>
  <si>
    <t>Phone-270</t>
  </si>
  <si>
    <t>Congo and Isreal</t>
  </si>
  <si>
    <t>Phone-279</t>
  </si>
  <si>
    <t>Holland</t>
  </si>
  <si>
    <t>Phone-303</t>
  </si>
  <si>
    <t>Phone-336</t>
  </si>
  <si>
    <t>management</t>
  </si>
  <si>
    <t>Ofir</t>
  </si>
  <si>
    <t>Phone-63-66</t>
  </si>
  <si>
    <t>Phone-94</t>
  </si>
  <si>
    <t>Phone-97-98</t>
  </si>
  <si>
    <t>Phone-129</t>
  </si>
  <si>
    <t>Phone-150</t>
  </si>
  <si>
    <t>Phone-162</t>
  </si>
  <si>
    <t>Phone-185</t>
  </si>
  <si>
    <t>Phone-199</t>
  </si>
  <si>
    <t>Phone-201</t>
  </si>
  <si>
    <t>Phone-212</t>
  </si>
  <si>
    <t>Phone-226-227</t>
  </si>
  <si>
    <t>Phone-233-234</t>
  </si>
  <si>
    <t>Phone-268-269</t>
  </si>
  <si>
    <t>Phone-280</t>
  </si>
  <si>
    <t>Phone-298</t>
  </si>
  <si>
    <t>Phone-304</t>
  </si>
  <si>
    <t>Phone-310</t>
  </si>
  <si>
    <t>Phone-334</t>
  </si>
  <si>
    <t>Phone-340</t>
  </si>
  <si>
    <t>Phone-360</t>
  </si>
  <si>
    <t>Phone-365a</t>
  </si>
  <si>
    <t>Phone-389</t>
  </si>
  <si>
    <t>ofir-r</t>
  </si>
  <si>
    <t>Director</t>
  </si>
  <si>
    <t>salary</t>
  </si>
  <si>
    <t>Emeline</t>
  </si>
  <si>
    <t>Phone-1</t>
  </si>
  <si>
    <t>Phone-31</t>
  </si>
  <si>
    <t>Phone-37</t>
  </si>
  <si>
    <t>Phone-107</t>
  </si>
  <si>
    <t>Phone-134-135</t>
  </si>
  <si>
    <t>Phone-146-146a</t>
  </si>
  <si>
    <t>Phone-161</t>
  </si>
  <si>
    <t>Phone-186-186a</t>
  </si>
  <si>
    <t>Phone-231-232</t>
  </si>
  <si>
    <t>Phone-244-245</t>
  </si>
  <si>
    <t>Phone-264</t>
  </si>
  <si>
    <t>Phone-288-289</t>
  </si>
  <si>
    <t>Phone-312</t>
  </si>
  <si>
    <t>Phone-326</t>
  </si>
  <si>
    <t>Phone-370</t>
  </si>
  <si>
    <t>arrey</t>
  </si>
  <si>
    <t>Phone-6</t>
  </si>
  <si>
    <t>Phone-22</t>
  </si>
  <si>
    <t>Phone-39</t>
  </si>
  <si>
    <t>Phone-54</t>
  </si>
  <si>
    <t>Phone-83</t>
  </si>
  <si>
    <t>Phone-111</t>
  </si>
  <si>
    <t>Phone-119</t>
  </si>
  <si>
    <t>Phone-137</t>
  </si>
  <si>
    <t>Phone-153</t>
  </si>
  <si>
    <t>Phone-173</t>
  </si>
  <si>
    <t>Phone-194</t>
  </si>
  <si>
    <t>Phone-208</t>
  </si>
  <si>
    <t>Phone-225</t>
  </si>
  <si>
    <t>Phone-238-239</t>
  </si>
  <si>
    <t>Phone-258</t>
  </si>
  <si>
    <t>Phone-286</t>
  </si>
  <si>
    <t>Phone-300-301</t>
  </si>
  <si>
    <t>Phone-308</t>
  </si>
  <si>
    <t>Phone-315</t>
  </si>
  <si>
    <t>Phone-333</t>
  </si>
  <si>
    <t>Phone-347</t>
  </si>
  <si>
    <t>Phone-358</t>
  </si>
  <si>
    <t>Phone-373</t>
  </si>
  <si>
    <t>Phone-386</t>
  </si>
  <si>
    <t>Eme-r</t>
  </si>
  <si>
    <t>x1 hr taxi</t>
  </si>
  <si>
    <t>arrey-r</t>
  </si>
  <si>
    <t>5/1</t>
  </si>
  <si>
    <t>x2 hrs hired taxi</t>
  </si>
  <si>
    <t>x2 computers</t>
  </si>
  <si>
    <t>arrey-63</t>
  </si>
  <si>
    <t>x1 receipt booklet</t>
  </si>
  <si>
    <t>arrey-1</t>
  </si>
  <si>
    <t>x1L floor cleaning liquid</t>
  </si>
  <si>
    <t>arrey-2</t>
  </si>
  <si>
    <t>x4 toilet tissues</t>
  </si>
  <si>
    <t>arrey-3</t>
  </si>
  <si>
    <t>x50 photocopy</t>
  </si>
  <si>
    <t>arrey-6a</t>
  </si>
  <si>
    <t>x1 black ink</t>
  </si>
  <si>
    <t>arrey-7</t>
  </si>
  <si>
    <t>x12 A6 envelopes</t>
  </si>
  <si>
    <t>x12 A4 envelopes</t>
  </si>
  <si>
    <t>x12 A5 envelopes</t>
  </si>
  <si>
    <t>x1 bold marker</t>
  </si>
  <si>
    <t>gabbage bag</t>
  </si>
  <si>
    <t>arrey-14</t>
  </si>
  <si>
    <t>arrey-19a</t>
  </si>
  <si>
    <t>arrey-23</t>
  </si>
  <si>
    <t>arrey-24</t>
  </si>
  <si>
    <t>x1L Liquid soap</t>
  </si>
  <si>
    <t>arrey-27</t>
  </si>
  <si>
    <t>x1 rim of papers</t>
  </si>
  <si>
    <t>arrey-31</t>
  </si>
  <si>
    <t>x1 distributor</t>
  </si>
  <si>
    <t>arrey-33</t>
  </si>
  <si>
    <t>x1 switch</t>
  </si>
  <si>
    <t>x2 switch</t>
  </si>
  <si>
    <t>arrey-34</t>
  </si>
  <si>
    <t>arrey-35</t>
  </si>
  <si>
    <t>x7 photocopy</t>
  </si>
  <si>
    <t>arrey-36</t>
  </si>
  <si>
    <t>Fax</t>
  </si>
  <si>
    <t>arrey-37</t>
  </si>
  <si>
    <t>x1 fax</t>
  </si>
  <si>
    <t>arrey-38</t>
  </si>
  <si>
    <t>arrey-42</t>
  </si>
  <si>
    <t>arrey-42a</t>
  </si>
  <si>
    <t>x2L floor cleaning liquid</t>
  </si>
  <si>
    <t>x2l Liqiud saop</t>
  </si>
  <si>
    <t>arrey-43</t>
  </si>
  <si>
    <t>dry cleaning</t>
  </si>
  <si>
    <t>x10 folders</t>
  </si>
  <si>
    <t>arrey-46</t>
  </si>
  <si>
    <t>arrey-47</t>
  </si>
  <si>
    <t>arrey-48</t>
  </si>
  <si>
    <t>arrey-49</t>
  </si>
  <si>
    <t>arrey-55</t>
  </si>
  <si>
    <t>office pins</t>
  </si>
  <si>
    <t>arrey-56</t>
  </si>
  <si>
    <t>x12 photocopy</t>
  </si>
  <si>
    <t>arrey-57</t>
  </si>
  <si>
    <t>x39 photocopy</t>
  </si>
  <si>
    <t>arrey-58</t>
  </si>
  <si>
    <t>x84 photocopy</t>
  </si>
  <si>
    <t>arrey-60</t>
  </si>
  <si>
    <t>arrey-61</t>
  </si>
  <si>
    <t>office cleaner</t>
  </si>
  <si>
    <t>Eme-1</t>
  </si>
  <si>
    <t>Eme-2</t>
  </si>
  <si>
    <t>office report</t>
  </si>
  <si>
    <t>G4 Alarm December</t>
  </si>
  <si>
    <t>Eme-3</t>
  </si>
  <si>
    <t>x1 flash disc</t>
  </si>
  <si>
    <t>Eme-4</t>
  </si>
  <si>
    <t>hard disc</t>
  </si>
  <si>
    <t>computer repairs</t>
  </si>
  <si>
    <t>fax</t>
  </si>
  <si>
    <t>Eme-4a</t>
  </si>
  <si>
    <t>Eme-5</t>
  </si>
  <si>
    <t>x156 photocopies</t>
  </si>
  <si>
    <t>Eme-6</t>
  </si>
  <si>
    <t>Eme-7</t>
  </si>
  <si>
    <t>Transfer fees</t>
  </si>
  <si>
    <t>Express Union</t>
  </si>
  <si>
    <t>arrey-4</t>
  </si>
  <si>
    <t>arrey-5</t>
  </si>
  <si>
    <t>arrey-6</t>
  </si>
  <si>
    <t>arrey-8</t>
  </si>
  <si>
    <t>arrey-9</t>
  </si>
  <si>
    <t>arrey-10</t>
  </si>
  <si>
    <t>arrey-11</t>
  </si>
  <si>
    <t>arrey-12</t>
  </si>
  <si>
    <t>arrey-13</t>
  </si>
  <si>
    <t>arrey-15</t>
  </si>
  <si>
    <t>arrey-16</t>
  </si>
  <si>
    <t>arrey-17</t>
  </si>
  <si>
    <t>arrey-18</t>
  </si>
  <si>
    <t>arrey-19</t>
  </si>
  <si>
    <t>arrey-20</t>
  </si>
  <si>
    <t>arrey-21</t>
  </si>
  <si>
    <t>arrey-22</t>
  </si>
  <si>
    <t>arrey-25</t>
  </si>
  <si>
    <t>arrey-26</t>
  </si>
  <si>
    <t>arrey-28</t>
  </si>
  <si>
    <t>arrey-29</t>
  </si>
  <si>
    <t>arrey-30</t>
  </si>
  <si>
    <t>arrey-32</t>
  </si>
  <si>
    <t>arrey-39</t>
  </si>
  <si>
    <t>arrey-40</t>
  </si>
  <si>
    <t>arrey-41</t>
  </si>
  <si>
    <t>arrey-44</t>
  </si>
  <si>
    <t>arrey-45</t>
  </si>
  <si>
    <t>arrey-50</t>
  </si>
  <si>
    <t>arrey-51</t>
  </si>
  <si>
    <t>arrey-52</t>
  </si>
  <si>
    <t>arrey-53</t>
  </si>
  <si>
    <t>arrey-54</t>
  </si>
  <si>
    <t>arrey-59</t>
  </si>
  <si>
    <t>arrey-62</t>
  </si>
  <si>
    <t>x4 drinks</t>
  </si>
  <si>
    <t>LAGA meeting</t>
  </si>
  <si>
    <t>food/drinks</t>
  </si>
  <si>
    <t>Bank charges</t>
  </si>
  <si>
    <t>UNICS</t>
  </si>
  <si>
    <t>Afriland</t>
  </si>
  <si>
    <t>Rent + bills</t>
  </si>
  <si>
    <t>Electricity -SONEL</t>
  </si>
  <si>
    <t>02/02</t>
  </si>
  <si>
    <t>rent + bills</t>
  </si>
  <si>
    <t>Arrey</t>
  </si>
  <si>
    <t>I26</t>
  </si>
  <si>
    <t>I30</t>
  </si>
  <si>
    <t>Julius</t>
  </si>
  <si>
    <t>Sam Mumah</t>
  </si>
  <si>
    <t>house-report</t>
  </si>
  <si>
    <t>30/12</t>
  </si>
  <si>
    <t>AmountCFA</t>
  </si>
  <si>
    <t>Donor</t>
  </si>
  <si>
    <t>Born Free</t>
  </si>
  <si>
    <t>Used</t>
  </si>
  <si>
    <t>FWS</t>
  </si>
  <si>
    <t>Rufford Foundation</t>
  </si>
  <si>
    <t>Arcus</t>
  </si>
  <si>
    <t>TOTAL</t>
  </si>
  <si>
    <t>Donated November</t>
  </si>
  <si>
    <t>Donated December</t>
  </si>
  <si>
    <t>Used July</t>
  </si>
  <si>
    <t>Used August</t>
  </si>
  <si>
    <t>Used September</t>
  </si>
  <si>
    <t>Used October</t>
  </si>
  <si>
    <t>Used November</t>
  </si>
  <si>
    <t>Used December</t>
  </si>
  <si>
    <t>US FWS</t>
  </si>
  <si>
    <t>Used June</t>
  </si>
  <si>
    <t>Donated September</t>
  </si>
  <si>
    <t>Donated May</t>
  </si>
  <si>
    <t>ProWildlife</t>
  </si>
  <si>
    <t>Used January 09</t>
  </si>
  <si>
    <t>Passing to February 09</t>
  </si>
  <si>
    <t>Used Januaray 09</t>
  </si>
  <si>
    <t xml:space="preserve">      TOTAL EXPENDITURE JANUARY</t>
  </si>
  <si>
    <t>January</t>
  </si>
  <si>
    <t>Biscuits</t>
  </si>
  <si>
    <t>Eme-5a</t>
  </si>
  <si>
    <t>x40 cakes</t>
  </si>
  <si>
    <t>Eme-5b</t>
  </si>
  <si>
    <t>Eme-6a</t>
  </si>
  <si>
    <t>x13 plates food</t>
  </si>
  <si>
    <t>Eme-6b</t>
  </si>
  <si>
    <t>Eme-5c</t>
  </si>
  <si>
    <t>X22 night watch</t>
  </si>
  <si>
    <t>Phone-67-68,86</t>
  </si>
  <si>
    <t>Phone-59,86</t>
  </si>
  <si>
    <t>Me Mbufor</t>
  </si>
  <si>
    <t>6/12</t>
  </si>
  <si>
    <t>Lawyer  fees</t>
  </si>
  <si>
    <t>court fees</t>
  </si>
  <si>
    <t>appeal fees</t>
  </si>
  <si>
    <t xml:space="preserve">19 media pieces </t>
  </si>
  <si>
    <t>follow up 21 cases 7 locked subjects</t>
  </si>
  <si>
    <t xml:space="preserve"> OP Larry</t>
  </si>
  <si>
    <t>OP Larry</t>
  </si>
  <si>
    <t>23-Phone-105-106</t>
  </si>
  <si>
    <t>23-Phone-132-133</t>
  </si>
  <si>
    <t>23-Phone-144</t>
  </si>
  <si>
    <t>23-Phone-167-168</t>
  </si>
  <si>
    <t>23-Phone-179</t>
  </si>
  <si>
    <t>23-Phone-193</t>
  </si>
  <si>
    <t>23-Phone-204</t>
  </si>
  <si>
    <t>23-Phone-313</t>
  </si>
  <si>
    <t>23-Phone-329</t>
  </si>
  <si>
    <t>23-Phone-342</t>
  </si>
  <si>
    <t>23-Phone-359</t>
  </si>
  <si>
    <t>23-Phone-375</t>
  </si>
  <si>
    <t>23-Phone-384</t>
  </si>
  <si>
    <t>Ndi Errol</t>
  </si>
  <si>
    <t>x 4  markers</t>
  </si>
  <si>
    <t>water-SNEC</t>
  </si>
  <si>
    <t xml:space="preserve">FINANCIAL REPORT      -   JANUARY  2009     </t>
  </si>
  <si>
    <t>x5 folders</t>
  </si>
  <si>
    <t xml:space="preserve">x1 folders </t>
  </si>
  <si>
    <t>Wildlife Justice Magazine</t>
  </si>
  <si>
    <t>x13 drinks</t>
  </si>
  <si>
    <t xml:space="preserve">             </t>
  </si>
  <si>
    <t>Money transferred to the Bank</t>
  </si>
  <si>
    <t>Bank commission+tax</t>
  </si>
  <si>
    <t>Transaction to the account</t>
  </si>
  <si>
    <t>SFS FRANCE</t>
  </si>
  <si>
    <t>Donated January 09</t>
  </si>
  <si>
    <t>Used January</t>
  </si>
  <si>
    <t>Bank Ex Rate=655.957</t>
  </si>
  <si>
    <t>Real Ex Rate=656</t>
  </si>
  <si>
    <t xml:space="preserve">  </t>
  </si>
  <si>
    <t>ofir</t>
  </si>
  <si>
    <t>Printing Environment plays</t>
  </si>
  <si>
    <t>projector hire</t>
  </si>
  <si>
    <t>`</t>
  </si>
  <si>
    <t>Bafoussam-Bamenda</t>
  </si>
  <si>
    <t>Ashum-Nguti</t>
  </si>
  <si>
    <t>09/1</t>
  </si>
  <si>
    <t>SFS France</t>
  </si>
  <si>
    <t>Salary of media officer is supplemented by bonuses scaled to the results he provides</t>
  </si>
  <si>
    <t>Legal book &amp; CD</t>
  </si>
  <si>
    <t>Traveling expenses</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</si>
</sst>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quot;₪&quot;\ #,##0;&quot;₪&quot;\ \-#,##0"/>
    <numFmt numFmtId="189" formatCode="&quot;₪&quot;\ #,##0;[Red]&quot;₪&quot;\ \-#,##0"/>
    <numFmt numFmtId="190" formatCode="&quot;₪&quot;\ #,##0.00;&quot;₪&quot;\ \-#,##0.00"/>
    <numFmt numFmtId="191" formatCode="&quot;₪&quot;\ #,##0.00;[Red]&quot;₪&quot;\ \-#,##0.00"/>
    <numFmt numFmtId="192" formatCode="_ &quot;₪&quot;\ * #,##0_ ;_ &quot;₪&quot;\ * \-#,##0_ ;_ &quot;₪&quot;\ * &quot;-&quot;_ ;_ @_ "/>
    <numFmt numFmtId="193" formatCode="_ * #,##0_ ;_ * \-#,##0_ ;_ * &quot;-&quot;_ ;_ @_ "/>
    <numFmt numFmtId="194" formatCode="_ &quot;₪&quot;\ * #,##0.00_ ;_ &quot;₪&quot;\ * \-#,##0.00_ ;_ &quot;₪&quot;\ * &quot;-&quot;??_ ;_ @_ "/>
    <numFmt numFmtId="195" formatCode="_ * #,##0.00_ ;_ * \-#,##0.00_ ;_ * &quot;-&quot;??_ ;_ @_ "/>
    <numFmt numFmtId="196" formatCode="m/d"/>
    <numFmt numFmtId="197" formatCode="m/d/yy"/>
    <numFmt numFmtId="198" formatCode="#,##0;[Red]#,##0"/>
    <numFmt numFmtId="199" formatCode="#,##0_ ;[Red]\-#,##0\ "/>
    <numFmt numFmtId="200" formatCode="[$$-409]#,##0.0;[Red][$$-409]#,##0.0"/>
    <numFmt numFmtId="201" formatCode="[$£-809]#,##0"/>
    <numFmt numFmtId="202" formatCode="#,##0.00;[Red]#,##0.00"/>
    <numFmt numFmtId="203" formatCode="[$€-2]\ #,##0"/>
    <numFmt numFmtId="204" formatCode="[$-409]dddd\,\ mmmm\ dd\,\ yyyy"/>
    <numFmt numFmtId="205" formatCode="[$-409]h:mm:ss\ AM/PM"/>
  </numFmts>
  <fonts count="57">
    <font>
      <sz val="10"/>
      <name val="Arial"/>
      <family val="0"/>
    </font>
    <font>
      <b/>
      <sz val="10"/>
      <name val="Arial"/>
      <family val="2"/>
    </font>
    <font>
      <u val="single"/>
      <sz val="10"/>
      <name val="Arial"/>
      <family val="2"/>
    </font>
    <font>
      <sz val="10"/>
      <color indexed="12"/>
      <name val="Arial"/>
      <family val="2"/>
    </font>
    <font>
      <b/>
      <sz val="12"/>
      <name val="Arial"/>
      <family val="2"/>
    </font>
    <font>
      <b/>
      <sz val="12"/>
      <name val="Times New Roman"/>
      <family val="1"/>
    </font>
    <font>
      <sz val="12"/>
      <name val="Times New Roman"/>
      <family val="1"/>
    </font>
    <font>
      <sz val="10"/>
      <color indexed="22"/>
      <name val="Arial"/>
      <family val="2"/>
    </font>
    <font>
      <b/>
      <sz val="10"/>
      <color indexed="22"/>
      <name val="Arial"/>
      <family val="2"/>
    </font>
    <font>
      <sz val="9"/>
      <name val="Arial"/>
      <family val="2"/>
    </font>
    <font>
      <b/>
      <sz val="8"/>
      <name val="Tahoma"/>
      <family val="0"/>
    </font>
    <font>
      <sz val="8"/>
      <name val="Tahoma"/>
      <family val="0"/>
    </font>
    <font>
      <u val="single"/>
      <sz val="10"/>
      <color indexed="12"/>
      <name val="Arial"/>
      <family val="0"/>
    </font>
    <font>
      <sz val="10"/>
      <color indexed="50"/>
      <name val="Arial"/>
      <family val="2"/>
    </font>
    <font>
      <sz val="10"/>
      <color indexed="53"/>
      <name val="Arial"/>
      <family val="2"/>
    </font>
    <font>
      <sz val="10"/>
      <color indexed="10"/>
      <name val="Arial"/>
      <family val="0"/>
    </font>
    <font>
      <sz val="8"/>
      <name val="Arial"/>
      <family val="0"/>
    </font>
    <font>
      <sz val="10"/>
      <color indexed="60"/>
      <name val="Arial"/>
      <family val="2"/>
    </font>
    <font>
      <sz val="10"/>
      <color indexed="20"/>
      <name val="Arial"/>
      <family val="2"/>
    </font>
    <font>
      <sz val="10"/>
      <color indexed="21"/>
      <name val="Arial"/>
      <family val="2"/>
    </font>
    <font>
      <sz val="9"/>
      <color indexed="53"/>
      <name val="Arial"/>
      <family val="0"/>
    </font>
    <font>
      <sz val="10"/>
      <color indexed="54"/>
      <name val="Arial"/>
      <family val="2"/>
    </font>
    <font>
      <sz val="10"/>
      <color indexed="19"/>
      <name val="Arial"/>
      <family val="2"/>
    </font>
    <font>
      <sz val="8"/>
      <color indexed="20"/>
      <name val="Arial"/>
      <family val="2"/>
    </font>
    <font>
      <sz val="10"/>
      <color indexed="14"/>
      <name val="Arial"/>
      <family val="2"/>
    </font>
    <font>
      <sz val="8"/>
      <color indexed="14"/>
      <name val="Arial"/>
      <family val="2"/>
    </font>
    <font>
      <sz val="10"/>
      <color indexed="17"/>
      <name val="Arial"/>
      <family val="2"/>
    </font>
    <font>
      <b/>
      <sz val="9"/>
      <color indexed="50"/>
      <name val="Arial"/>
      <family val="2"/>
    </font>
    <font>
      <sz val="8"/>
      <color indexed="10"/>
      <name val="Arial"/>
      <family val="0"/>
    </font>
    <font>
      <sz val="10"/>
      <color indexed="16"/>
      <name val="Arial"/>
      <family val="0"/>
    </font>
    <font>
      <sz val="8"/>
      <color indexed="16"/>
      <name val="Arial"/>
      <family val="0"/>
    </font>
    <font>
      <b/>
      <sz val="10"/>
      <color indexed="16"/>
      <name val="Arial"/>
      <family val="2"/>
    </font>
    <font>
      <sz val="9"/>
      <color indexed="1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0"/>
      <name val="Arial"/>
      <family val="2"/>
    </font>
    <font>
      <b/>
      <sz val="10"/>
      <color indexed="60"/>
      <name val="Arial"/>
      <family val="2"/>
    </font>
    <font>
      <sz val="9"/>
      <color indexed="60"/>
      <name val="Arial"/>
      <family val="2"/>
    </font>
    <font>
      <b/>
      <sz val="10"/>
      <color indexed="53"/>
      <name val="Arial"/>
      <family val="2"/>
    </font>
    <font>
      <b/>
      <sz val="10"/>
      <color indexed="50"/>
      <name val="Arial"/>
      <family val="0"/>
    </font>
    <font>
      <b/>
      <sz val="10"/>
      <color indexed="20"/>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38" fillId="3" borderId="0" applyNumberFormat="0" applyBorder="0" applyAlignment="0" applyProtection="0"/>
    <xf numFmtId="0" fontId="42" fillId="20" borderId="1" applyNumberFormat="0" applyAlignment="0" applyProtection="0"/>
    <xf numFmtId="0" fontId="44" fillId="21" borderId="2" applyNumberFormat="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0" applyNumberFormat="0" applyFill="0" applyBorder="0" applyAlignment="0" applyProtection="0"/>
    <xf numFmtId="0" fontId="37" fillId="4"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2" fillId="0" borderId="0" applyNumberFormat="0" applyFill="0" applyBorder="0" applyAlignment="0" applyProtection="0"/>
    <xf numFmtId="0" fontId="40" fillId="7" borderId="1" applyNumberFormat="0" applyAlignment="0" applyProtection="0"/>
    <xf numFmtId="0" fontId="43" fillId="0" borderId="6" applyNumberFormat="0" applyFill="0" applyAlignment="0" applyProtection="0"/>
    <xf numFmtId="0" fontId="39" fillId="22" borderId="0" applyNumberFormat="0" applyBorder="0" applyAlignment="0" applyProtection="0"/>
    <xf numFmtId="0" fontId="0" fillId="23" borderId="7" applyNumberFormat="0" applyFont="0" applyAlignment="0" applyProtection="0"/>
    <xf numFmtId="0" fontId="41" fillId="20"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47" fillId="0" borderId="9" applyNumberFormat="0" applyFill="0" applyAlignment="0" applyProtection="0"/>
    <xf numFmtId="0" fontId="45" fillId="0" borderId="0" applyNumberFormat="0" applyFill="0" applyBorder="0" applyAlignment="0" applyProtection="0"/>
  </cellStyleXfs>
  <cellXfs count="333">
    <xf numFmtId="0" fontId="0" fillId="0" borderId="0" xfId="0" applyAlignment="1">
      <alignment/>
    </xf>
    <xf numFmtId="49" fontId="0" fillId="0" borderId="0" xfId="0" applyNumberFormat="1" applyAlignment="1">
      <alignment/>
    </xf>
    <xf numFmtId="0" fontId="0" fillId="0" borderId="0" xfId="0" applyBorder="1" applyAlignment="1">
      <alignment/>
    </xf>
    <xf numFmtId="49" fontId="2" fillId="0" borderId="0" xfId="0" applyNumberFormat="1" applyFont="1" applyAlignment="1">
      <alignment/>
    </xf>
    <xf numFmtId="198" fontId="1" fillId="0" borderId="0" xfId="0" applyNumberFormat="1" applyFont="1" applyAlignment="1">
      <alignment horizontal="center"/>
    </xf>
    <xf numFmtId="198" fontId="0" fillId="0" borderId="0" xfId="0" applyNumberFormat="1" applyAlignment="1">
      <alignment/>
    </xf>
    <xf numFmtId="3" fontId="0" fillId="0" borderId="0" xfId="0" applyNumberFormat="1" applyAlignment="1">
      <alignment/>
    </xf>
    <xf numFmtId="3" fontId="0" fillId="0" borderId="0" xfId="0" applyNumberFormat="1" applyAlignment="1" quotePrefix="1">
      <alignment/>
    </xf>
    <xf numFmtId="3" fontId="0" fillId="0" borderId="0" xfId="0" applyNumberFormat="1" applyFont="1" applyAlignment="1" quotePrefix="1">
      <alignment/>
    </xf>
    <xf numFmtId="3" fontId="3" fillId="0" borderId="0" xfId="0" applyNumberFormat="1" applyFont="1" applyAlignment="1">
      <alignment/>
    </xf>
    <xf numFmtId="3" fontId="4" fillId="0" borderId="0" xfId="0" applyNumberFormat="1" applyFont="1" applyAlignment="1">
      <alignment horizontal="center"/>
    </xf>
    <xf numFmtId="49" fontId="4" fillId="0" borderId="0" xfId="0" applyNumberFormat="1" applyFont="1" applyAlignment="1">
      <alignment horizontal="center"/>
    </xf>
    <xf numFmtId="49" fontId="5" fillId="0" borderId="0" xfId="0" applyNumberFormat="1" applyFont="1" applyAlignment="1">
      <alignment horizontal="center"/>
    </xf>
    <xf numFmtId="49" fontId="0" fillId="20" borderId="0" xfId="0" applyNumberFormat="1" applyFill="1" applyAlignment="1">
      <alignment/>
    </xf>
    <xf numFmtId="49" fontId="0" fillId="0" borderId="0" xfId="0" applyNumberFormat="1" applyFill="1" applyAlignment="1">
      <alignment/>
    </xf>
    <xf numFmtId="0" fontId="0" fillId="0" borderId="0" xfId="0" applyFill="1" applyAlignment="1">
      <alignment horizontal="center"/>
    </xf>
    <xf numFmtId="198" fontId="0" fillId="0" borderId="0" xfId="0" applyNumberFormat="1" applyFill="1" applyAlignment="1">
      <alignment/>
    </xf>
    <xf numFmtId="0" fontId="0" fillId="0" borderId="0" xfId="0" applyFill="1" applyAlignment="1">
      <alignment/>
    </xf>
    <xf numFmtId="49" fontId="0" fillId="20" borderId="0" xfId="0" applyNumberFormat="1" applyFill="1" applyAlignment="1">
      <alignment horizontal="center" shrinkToFit="1"/>
    </xf>
    <xf numFmtId="49" fontId="6" fillId="0" borderId="0" xfId="0" applyNumberFormat="1" applyFont="1" applyAlignment="1">
      <alignment/>
    </xf>
    <xf numFmtId="49" fontId="0" fillId="20" borderId="0" xfId="0" applyNumberFormat="1" applyFill="1" applyAlignment="1">
      <alignment horizontal="center"/>
    </xf>
    <xf numFmtId="3" fontId="0" fillId="20" borderId="0" xfId="0" applyNumberFormat="1" applyFill="1" applyAlignment="1">
      <alignment horizontal="center"/>
    </xf>
    <xf numFmtId="198" fontId="0" fillId="20" borderId="0" xfId="0" applyNumberFormat="1" applyFill="1" applyAlignment="1">
      <alignment/>
    </xf>
    <xf numFmtId="198" fontId="7" fillId="20" borderId="0" xfId="0" applyNumberFormat="1" applyFont="1" applyFill="1" applyAlignment="1">
      <alignment/>
    </xf>
    <xf numFmtId="200" fontId="0" fillId="0" borderId="0" xfId="0" applyNumberFormat="1" applyAlignment="1">
      <alignment/>
    </xf>
    <xf numFmtId="49" fontId="0" fillId="0" borderId="10" xfId="0" applyNumberFormat="1" applyBorder="1" applyAlignment="1">
      <alignment/>
    </xf>
    <xf numFmtId="3" fontId="0" fillId="0" borderId="10" xfId="0" applyNumberFormat="1" applyBorder="1" applyAlignment="1">
      <alignment/>
    </xf>
    <xf numFmtId="198" fontId="0" fillId="0" borderId="10" xfId="0" applyNumberFormat="1" applyFont="1" applyBorder="1" applyAlignment="1">
      <alignment/>
    </xf>
    <xf numFmtId="49" fontId="0" fillId="0" borderId="10" xfId="0" applyNumberFormat="1" applyBorder="1" applyAlignment="1">
      <alignment horizontal="center" shrinkToFit="1"/>
    </xf>
    <xf numFmtId="49" fontId="0" fillId="0" borderId="0" xfId="0" applyNumberFormat="1" applyAlignment="1">
      <alignment horizontal="center"/>
    </xf>
    <xf numFmtId="49" fontId="0" fillId="0" borderId="10" xfId="0" applyNumberFormat="1" applyBorder="1" applyAlignment="1">
      <alignment horizontal="center"/>
    </xf>
    <xf numFmtId="3" fontId="0" fillId="0" borderId="0" xfId="0" applyNumberFormat="1" applyFill="1" applyAlignment="1">
      <alignment/>
    </xf>
    <xf numFmtId="49" fontId="0" fillId="0" borderId="0" xfId="0" applyNumberFormat="1" applyFill="1" applyAlignment="1">
      <alignment horizontal="center"/>
    </xf>
    <xf numFmtId="49" fontId="0" fillId="0" borderId="0" xfId="0" applyNumberFormat="1" applyFont="1" applyFill="1" applyAlignment="1">
      <alignment horizontal="center"/>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49" fontId="0" fillId="0" borderId="0" xfId="0" applyNumberFormat="1" applyFont="1" applyFill="1" applyAlignment="1">
      <alignment horizontal="center"/>
    </xf>
    <xf numFmtId="1" fontId="0" fillId="0" borderId="0" xfId="0" applyNumberFormat="1" applyAlignment="1">
      <alignment/>
    </xf>
    <xf numFmtId="1" fontId="0" fillId="0" borderId="0" xfId="0" applyNumberFormat="1" applyFill="1" applyAlignment="1">
      <alignment/>
    </xf>
    <xf numFmtId="1" fontId="0" fillId="0" borderId="0" xfId="0" applyNumberFormat="1" applyBorder="1" applyAlignment="1">
      <alignment/>
    </xf>
    <xf numFmtId="0" fontId="0" fillId="0" borderId="0" xfId="0" applyFill="1" applyBorder="1" applyAlignment="1">
      <alignment/>
    </xf>
    <xf numFmtId="3" fontId="0" fillId="0" borderId="0" xfId="0" applyNumberFormat="1" applyFont="1" applyAlignment="1">
      <alignment/>
    </xf>
    <xf numFmtId="49" fontId="7" fillId="0" borderId="0" xfId="0" applyNumberFormat="1" applyFont="1" applyFill="1" applyAlignment="1">
      <alignment/>
    </xf>
    <xf numFmtId="0" fontId="7" fillId="0" borderId="0" xfId="0" applyFont="1" applyFill="1" applyAlignment="1">
      <alignment/>
    </xf>
    <xf numFmtId="49" fontId="8" fillId="0" borderId="0" xfId="0" applyNumberFormat="1" applyFont="1" applyFill="1" applyAlignment="1">
      <alignment/>
    </xf>
    <xf numFmtId="49" fontId="0" fillId="0" borderId="0" xfId="0" applyNumberFormat="1" applyFill="1" applyBorder="1" applyAlignment="1">
      <alignment/>
    </xf>
    <xf numFmtId="3" fontId="1" fillId="0" borderId="11" xfId="0" applyNumberFormat="1" applyFont="1" applyFill="1" applyBorder="1" applyAlignment="1">
      <alignment/>
    </xf>
    <xf numFmtId="49" fontId="1" fillId="0" borderId="11" xfId="0" applyNumberFormat="1" applyFont="1" applyFill="1" applyBorder="1" applyAlignment="1">
      <alignment/>
    </xf>
    <xf numFmtId="49" fontId="1" fillId="0" borderId="11" xfId="0" applyNumberFormat="1" applyFont="1" applyFill="1" applyBorder="1" applyAlignment="1">
      <alignment/>
    </xf>
    <xf numFmtId="49" fontId="1" fillId="0" borderId="11" xfId="0" applyNumberFormat="1" applyFont="1" applyFill="1" applyBorder="1" applyAlignment="1">
      <alignment horizontal="center"/>
    </xf>
    <xf numFmtId="200" fontId="1" fillId="0" borderId="11" xfId="0" applyNumberFormat="1" applyFont="1" applyBorder="1" applyAlignment="1">
      <alignment/>
    </xf>
    <xf numFmtId="0" fontId="1" fillId="0" borderId="0" xfId="0" applyFont="1" applyBorder="1" applyAlignment="1">
      <alignment/>
    </xf>
    <xf numFmtId="49" fontId="0" fillId="0" borderId="11" xfId="0" applyNumberFormat="1" applyFill="1" applyBorder="1" applyAlignment="1">
      <alignment/>
    </xf>
    <xf numFmtId="49" fontId="0" fillId="0" borderId="11" xfId="0" applyNumberFormat="1" applyFont="1" applyFill="1" applyBorder="1" applyAlignment="1">
      <alignment/>
    </xf>
    <xf numFmtId="49" fontId="0" fillId="0" borderId="11" xfId="0" applyNumberFormat="1" applyFont="1" applyFill="1" applyBorder="1" applyAlignment="1">
      <alignment/>
    </xf>
    <xf numFmtId="49" fontId="0" fillId="0" borderId="11" xfId="0" applyNumberFormat="1" applyFill="1" applyBorder="1" applyAlignment="1">
      <alignment horizontal="center"/>
    </xf>
    <xf numFmtId="3" fontId="0" fillId="0" borderId="11" xfId="0" applyNumberFormat="1" applyFont="1" applyFill="1" applyBorder="1" applyAlignment="1">
      <alignment/>
    </xf>
    <xf numFmtId="49" fontId="0" fillId="0" borderId="0" xfId="0" applyNumberFormat="1" applyBorder="1" applyAlignment="1">
      <alignment/>
    </xf>
    <xf numFmtId="49" fontId="0" fillId="0" borderId="0" xfId="0" applyNumberFormat="1" applyFont="1" applyAlignment="1">
      <alignment/>
    </xf>
    <xf numFmtId="49" fontId="0" fillId="0" borderId="12" xfId="0" applyNumberFormat="1" applyBorder="1" applyAlignment="1">
      <alignment/>
    </xf>
    <xf numFmtId="3" fontId="1" fillId="0" borderId="12" xfId="0" applyNumberFormat="1" applyFont="1" applyFill="1" applyBorder="1" applyAlignment="1">
      <alignment/>
    </xf>
    <xf numFmtId="49" fontId="1" fillId="0" borderId="12" xfId="0" applyNumberFormat="1" applyFont="1" applyBorder="1" applyAlignment="1">
      <alignment/>
    </xf>
    <xf numFmtId="49" fontId="0" fillId="0" borderId="12" xfId="0" applyNumberFormat="1" applyFill="1" applyBorder="1" applyAlignment="1">
      <alignment/>
    </xf>
    <xf numFmtId="49" fontId="0" fillId="0" borderId="12" xfId="0" applyNumberFormat="1" applyFont="1" applyFill="1" applyBorder="1" applyAlignment="1">
      <alignment/>
    </xf>
    <xf numFmtId="49" fontId="0" fillId="0" borderId="12" xfId="0" applyNumberFormat="1" applyBorder="1" applyAlignment="1">
      <alignment horizontal="center"/>
    </xf>
    <xf numFmtId="3" fontId="0" fillId="0" borderId="12" xfId="0" applyNumberFormat="1" applyBorder="1" applyAlignment="1">
      <alignment/>
    </xf>
    <xf numFmtId="200" fontId="0" fillId="0" borderId="12" xfId="0" applyNumberFormat="1" applyBorder="1" applyAlignment="1">
      <alignment/>
    </xf>
    <xf numFmtId="0" fontId="0" fillId="0" borderId="12" xfId="0" applyBorder="1" applyAlignment="1">
      <alignment/>
    </xf>
    <xf numFmtId="49" fontId="0" fillId="0" borderId="0" xfId="0" applyNumberFormat="1" applyAlignment="1">
      <alignment/>
    </xf>
    <xf numFmtId="3" fontId="1" fillId="0" borderId="12" xfId="0" applyNumberFormat="1" applyFont="1" applyBorder="1" applyAlignment="1">
      <alignment/>
    </xf>
    <xf numFmtId="49" fontId="1" fillId="0" borderId="12" xfId="0" applyNumberFormat="1" applyFont="1" applyFill="1" applyBorder="1" applyAlignment="1">
      <alignment/>
    </xf>
    <xf numFmtId="3" fontId="9" fillId="0" borderId="12" xfId="0" applyNumberFormat="1" applyFont="1" applyBorder="1" applyAlignment="1">
      <alignment/>
    </xf>
    <xf numFmtId="3" fontId="0" fillId="20" borderId="0" xfId="0" applyNumberFormat="1" applyFont="1" applyFill="1" applyAlignment="1">
      <alignment/>
    </xf>
    <xf numFmtId="49" fontId="1" fillId="20" borderId="0" xfId="0" applyNumberFormat="1" applyFont="1" applyFill="1" applyBorder="1" applyAlignment="1">
      <alignment/>
    </xf>
    <xf numFmtId="14" fontId="0" fillId="20" borderId="0" xfId="0" applyNumberFormat="1" applyFill="1" applyBorder="1" applyAlignment="1">
      <alignment horizontal="left"/>
    </xf>
    <xf numFmtId="0" fontId="1" fillId="20" borderId="0" xfId="0" applyFont="1" applyFill="1" applyBorder="1" applyAlignment="1">
      <alignment/>
    </xf>
    <xf numFmtId="49" fontId="1" fillId="20" borderId="0" xfId="0" applyNumberFormat="1" applyFont="1" applyFill="1" applyAlignment="1">
      <alignment horizontal="left"/>
    </xf>
    <xf numFmtId="3" fontId="0" fillId="20" borderId="0" xfId="0" applyNumberFormat="1" applyFill="1" applyAlignment="1">
      <alignment/>
    </xf>
    <xf numFmtId="200" fontId="0" fillId="20" borderId="0" xfId="0" applyNumberFormat="1" applyFill="1" applyAlignment="1">
      <alignment/>
    </xf>
    <xf numFmtId="0" fontId="0" fillId="20" borderId="0" xfId="0" applyFill="1" applyAlignment="1">
      <alignment/>
    </xf>
    <xf numFmtId="49" fontId="0" fillId="20" borderId="0" xfId="0" applyNumberFormat="1" applyFill="1" applyAlignment="1">
      <alignment/>
    </xf>
    <xf numFmtId="0" fontId="0" fillId="20" borderId="0" xfId="0" applyFill="1" applyBorder="1" applyAlignment="1">
      <alignment/>
    </xf>
    <xf numFmtId="49" fontId="0" fillId="0" borderId="0" xfId="0" applyNumberFormat="1" applyFont="1" applyFill="1" applyAlignment="1">
      <alignment/>
    </xf>
    <xf numFmtId="200" fontId="0" fillId="0" borderId="0" xfId="0" applyNumberFormat="1" applyFill="1" applyAlignment="1">
      <alignment/>
    </xf>
    <xf numFmtId="49" fontId="1" fillId="0" borderId="0" xfId="0" applyNumberFormat="1" applyFont="1" applyFill="1" applyBorder="1" applyAlignment="1">
      <alignment/>
    </xf>
    <xf numFmtId="14" fontId="0" fillId="0" borderId="0" xfId="0" applyNumberFormat="1" applyFill="1" applyBorder="1" applyAlignment="1">
      <alignment horizontal="left"/>
    </xf>
    <xf numFmtId="0" fontId="1" fillId="0" borderId="0" xfId="0" applyFont="1" applyFill="1" applyBorder="1" applyAlignment="1">
      <alignment/>
    </xf>
    <xf numFmtId="49" fontId="1" fillId="0" borderId="0" xfId="0" applyNumberFormat="1" applyFont="1" applyFill="1" applyAlignment="1">
      <alignment horizontal="left"/>
    </xf>
    <xf numFmtId="49" fontId="0" fillId="20" borderId="0" xfId="0" applyNumberFormat="1" applyFont="1" applyFill="1" applyBorder="1" applyAlignment="1">
      <alignment/>
    </xf>
    <xf numFmtId="49" fontId="0" fillId="0" borderId="0" xfId="0" applyNumberFormat="1" applyFont="1" applyFill="1" applyBorder="1" applyAlignment="1">
      <alignment/>
    </xf>
    <xf numFmtId="1" fontId="0" fillId="20" borderId="0" xfId="0" applyNumberFormat="1" applyFill="1" applyAlignment="1">
      <alignment/>
    </xf>
    <xf numFmtId="49" fontId="0" fillId="0" borderId="0" xfId="0" applyNumberFormat="1" applyFill="1" applyAlignment="1">
      <alignment/>
    </xf>
    <xf numFmtId="49" fontId="0" fillId="20" borderId="0" xfId="0" applyNumberFormat="1" applyFont="1" applyFill="1" applyAlignment="1">
      <alignment/>
    </xf>
    <xf numFmtId="49" fontId="0" fillId="20" borderId="0" xfId="0" applyNumberFormat="1" applyFont="1" applyFill="1" applyAlignment="1">
      <alignment horizontal="center"/>
    </xf>
    <xf numFmtId="1" fontId="0" fillId="20" borderId="0" xfId="0" applyNumberFormat="1" applyFill="1" applyBorder="1" applyAlignment="1">
      <alignment/>
    </xf>
    <xf numFmtId="49" fontId="0" fillId="0" borderId="0" xfId="0" applyNumberFormat="1" applyFont="1" applyAlignment="1">
      <alignment/>
    </xf>
    <xf numFmtId="0" fontId="7" fillId="20" borderId="0" xfId="0" applyFont="1" applyFill="1" applyAlignment="1">
      <alignment/>
    </xf>
    <xf numFmtId="49" fontId="7" fillId="20" borderId="0" xfId="0" applyNumberFormat="1" applyFont="1" applyFill="1" applyAlignment="1">
      <alignment/>
    </xf>
    <xf numFmtId="49" fontId="8" fillId="20" borderId="0" xfId="0" applyNumberFormat="1" applyFont="1" applyFill="1" applyAlignment="1">
      <alignment/>
    </xf>
    <xf numFmtId="49" fontId="0" fillId="20" borderId="0" xfId="0" applyNumberFormat="1" applyFont="1" applyFill="1" applyAlignment="1">
      <alignment/>
    </xf>
    <xf numFmtId="49" fontId="1" fillId="0" borderId="12" xfId="0" applyNumberFormat="1" applyFont="1" applyFill="1" applyBorder="1" applyAlignment="1">
      <alignment horizontal="left"/>
    </xf>
    <xf numFmtId="49" fontId="0" fillId="0" borderId="12" xfId="0" applyNumberFormat="1" applyFont="1" applyBorder="1" applyAlignment="1">
      <alignment horizontal="left"/>
    </xf>
    <xf numFmtId="49" fontId="0" fillId="0" borderId="0" xfId="0" applyNumberFormat="1" applyAlignment="1">
      <alignment horizontal="left"/>
    </xf>
    <xf numFmtId="49" fontId="0" fillId="24" borderId="7" xfId="0" applyNumberFormat="1" applyFill="1" applyBorder="1" applyAlignment="1">
      <alignment/>
    </xf>
    <xf numFmtId="49" fontId="0" fillId="24" borderId="7" xfId="0" applyNumberFormat="1" applyFill="1" applyBorder="1" applyAlignment="1">
      <alignment horizontal="center"/>
    </xf>
    <xf numFmtId="49" fontId="0" fillId="0" borderId="0" xfId="0" applyNumberFormat="1" applyFont="1" applyAlignment="1">
      <alignment horizontal="center"/>
    </xf>
    <xf numFmtId="1" fontId="0" fillId="0" borderId="0" xfId="0" applyNumberFormat="1" applyFill="1" applyBorder="1" applyAlignment="1">
      <alignment/>
    </xf>
    <xf numFmtId="3" fontId="0" fillId="24" borderId="7" xfId="0" applyNumberFormat="1" applyFill="1" applyBorder="1" applyAlignment="1">
      <alignment/>
    </xf>
    <xf numFmtId="3" fontId="0" fillId="24" borderId="7" xfId="0" applyNumberFormat="1" applyFill="1" applyBorder="1" applyAlignment="1">
      <alignment horizontal="center"/>
    </xf>
    <xf numFmtId="3" fontId="0" fillId="0" borderId="0" xfId="0" applyNumberFormat="1" applyFill="1" applyAlignment="1" quotePrefix="1">
      <alignment/>
    </xf>
    <xf numFmtId="49" fontId="0" fillId="0" borderId="0" xfId="0" applyNumberFormat="1" applyFont="1" applyFill="1" applyAlignment="1">
      <alignment horizontal="left"/>
    </xf>
    <xf numFmtId="3" fontId="0" fillId="0" borderId="0" xfId="0" applyNumberFormat="1" applyFont="1" applyFill="1" applyBorder="1" applyAlignment="1">
      <alignment/>
    </xf>
    <xf numFmtId="0" fontId="0" fillId="25" borderId="0" xfId="0" applyFill="1" applyAlignment="1">
      <alignment/>
    </xf>
    <xf numFmtId="0" fontId="0" fillId="0" borderId="0" xfId="0" applyNumberFormat="1" applyFont="1" applyFill="1" applyBorder="1" applyAlignment="1">
      <alignment horizontal="left"/>
    </xf>
    <xf numFmtId="49" fontId="0" fillId="0" borderId="0" xfId="0" applyNumberFormat="1" applyFont="1" applyFill="1" applyBorder="1" applyAlignment="1">
      <alignment horizontal="left"/>
    </xf>
    <xf numFmtId="49" fontId="0" fillId="0" borderId="0" xfId="0" applyNumberFormat="1" applyFont="1" applyBorder="1" applyAlignment="1">
      <alignment horizontal="left"/>
    </xf>
    <xf numFmtId="49" fontId="0" fillId="0" borderId="0" xfId="0" applyNumberFormat="1" applyFill="1" applyBorder="1" applyAlignment="1">
      <alignment horizontal="left"/>
    </xf>
    <xf numFmtId="0" fontId="0" fillId="0" borderId="0" xfId="0" applyFont="1" applyFill="1" applyAlignment="1">
      <alignment/>
    </xf>
    <xf numFmtId="49" fontId="0" fillId="0" borderId="0" xfId="0" applyNumberFormat="1" applyFont="1" applyFill="1" applyBorder="1" applyAlignment="1">
      <alignment horizontal="left"/>
    </xf>
    <xf numFmtId="49" fontId="0" fillId="0" borderId="0" xfId="52" applyNumberFormat="1" applyFont="1" applyFill="1" applyBorder="1" applyAlignment="1" applyProtection="1">
      <alignment horizontal="left"/>
      <protection/>
    </xf>
    <xf numFmtId="0" fontId="0" fillId="0" borderId="0" xfId="0" applyNumberFormat="1" applyFont="1" applyBorder="1" applyAlignment="1">
      <alignment horizontal="left"/>
    </xf>
    <xf numFmtId="49" fontId="0" fillId="0" borderId="0" xfId="0" applyNumberFormat="1" applyBorder="1" applyAlignment="1">
      <alignment horizontal="left"/>
    </xf>
    <xf numFmtId="49" fontId="1" fillId="20" borderId="0" xfId="0" applyNumberFormat="1" applyFont="1" applyFill="1" applyAlignment="1">
      <alignment/>
    </xf>
    <xf numFmtId="49" fontId="0" fillId="20" borderId="0" xfId="0" applyNumberFormat="1" applyFont="1" applyFill="1" applyBorder="1" applyAlignment="1">
      <alignment horizontal="left"/>
    </xf>
    <xf numFmtId="49" fontId="0" fillId="20" borderId="0" xfId="0" applyNumberFormat="1" applyFont="1" applyFill="1" applyBorder="1" applyAlignment="1">
      <alignment horizontal="left"/>
    </xf>
    <xf numFmtId="49" fontId="0" fillId="0" borderId="0" xfId="0" applyNumberFormat="1" applyFont="1" applyAlignment="1">
      <alignment horizontal="left"/>
    </xf>
    <xf numFmtId="3" fontId="13" fillId="0" borderId="0" xfId="0" applyNumberFormat="1" applyFont="1" applyFill="1" applyAlignment="1">
      <alignment/>
    </xf>
    <xf numFmtId="49" fontId="0" fillId="20" borderId="0" xfId="0" applyNumberFormat="1" applyFont="1" applyFill="1" applyAlignment="1">
      <alignment horizontal="left"/>
    </xf>
    <xf numFmtId="3" fontId="0" fillId="20" borderId="0" xfId="0" applyNumberFormat="1" applyFont="1" applyFill="1" applyBorder="1" applyAlignment="1">
      <alignment/>
    </xf>
    <xf numFmtId="3" fontId="0" fillId="0" borderId="12" xfId="0" applyNumberFormat="1" applyFont="1" applyFill="1" applyBorder="1" applyAlignment="1">
      <alignment/>
    </xf>
    <xf numFmtId="200" fontId="0" fillId="0" borderId="12" xfId="0" applyNumberFormat="1" applyFont="1" applyFill="1" applyBorder="1" applyAlignment="1">
      <alignment/>
    </xf>
    <xf numFmtId="49" fontId="15" fillId="0" borderId="0" xfId="0" applyNumberFormat="1" applyFont="1" applyAlignment="1">
      <alignment horizontal="left"/>
    </xf>
    <xf numFmtId="49" fontId="15" fillId="0" borderId="0" xfId="0" applyNumberFormat="1" applyFont="1" applyAlignment="1">
      <alignment horizontal="center"/>
    </xf>
    <xf numFmtId="49" fontId="0" fillId="0" borderId="0" xfId="0" applyNumberFormat="1" applyFont="1" applyAlignment="1">
      <alignment horizontal="left"/>
    </xf>
    <xf numFmtId="200" fontId="0" fillId="20" borderId="0" xfId="0" applyNumberFormat="1" applyFont="1" applyFill="1" applyAlignment="1">
      <alignment/>
    </xf>
    <xf numFmtId="49" fontId="0" fillId="20" borderId="0" xfId="0" applyNumberFormat="1" applyFill="1" applyAlignment="1">
      <alignment horizontal="left"/>
    </xf>
    <xf numFmtId="200" fontId="16" fillId="0" borderId="12" xfId="0" applyNumberFormat="1" applyFont="1" applyBorder="1" applyAlignment="1">
      <alignment/>
    </xf>
    <xf numFmtId="0" fontId="17" fillId="0" borderId="0" xfId="0" applyFont="1" applyFill="1" applyAlignment="1">
      <alignment/>
    </xf>
    <xf numFmtId="3" fontId="0" fillId="0" borderId="11" xfId="0" applyNumberFormat="1" applyBorder="1" applyAlignment="1">
      <alignment/>
    </xf>
    <xf numFmtId="49" fontId="0" fillId="0" borderId="11" xfId="0" applyNumberFormat="1" applyBorder="1" applyAlignment="1">
      <alignment/>
    </xf>
    <xf numFmtId="49" fontId="0" fillId="0" borderId="11" xfId="0" applyNumberFormat="1" applyFont="1" applyBorder="1" applyAlignment="1">
      <alignment horizontal="left"/>
    </xf>
    <xf numFmtId="49" fontId="0" fillId="0" borderId="11" xfId="0" applyNumberFormat="1" applyBorder="1" applyAlignment="1">
      <alignment horizontal="center"/>
    </xf>
    <xf numFmtId="200" fontId="0" fillId="0" borderId="11" xfId="0" applyNumberFormat="1" applyBorder="1" applyAlignment="1">
      <alignment/>
    </xf>
    <xf numFmtId="200" fontId="0" fillId="0" borderId="0" xfId="0" applyNumberFormat="1" applyBorder="1" applyAlignment="1">
      <alignment/>
    </xf>
    <xf numFmtId="3" fontId="14" fillId="0" borderId="11" xfId="0" applyNumberFormat="1" applyFont="1" applyFill="1" applyBorder="1" applyAlignment="1">
      <alignment/>
    </xf>
    <xf numFmtId="49" fontId="14" fillId="0" borderId="11" xfId="0" applyNumberFormat="1" applyFont="1" applyBorder="1" applyAlignment="1">
      <alignment/>
    </xf>
    <xf numFmtId="49" fontId="14" fillId="0" borderId="11" xfId="0" applyNumberFormat="1" applyFont="1" applyFill="1" applyBorder="1" applyAlignment="1">
      <alignment/>
    </xf>
    <xf numFmtId="49" fontId="14" fillId="0" borderId="11" xfId="0" applyNumberFormat="1" applyFont="1" applyBorder="1" applyAlignment="1">
      <alignment horizontal="center"/>
    </xf>
    <xf numFmtId="198" fontId="0" fillId="0" borderId="0" xfId="0" applyNumberFormat="1" applyBorder="1" applyAlignment="1">
      <alignment/>
    </xf>
    <xf numFmtId="49" fontId="13" fillId="0" borderId="0" xfId="0" applyNumberFormat="1" applyFont="1" applyFill="1" applyAlignment="1">
      <alignment/>
    </xf>
    <xf numFmtId="3" fontId="18" fillId="0" borderId="11" xfId="0" applyNumberFormat="1" applyFont="1" applyFill="1" applyBorder="1" applyAlignment="1">
      <alignment/>
    </xf>
    <xf numFmtId="49" fontId="18" fillId="0" borderId="11" xfId="0" applyNumberFormat="1" applyFont="1" applyFill="1" applyBorder="1" applyAlignment="1">
      <alignment/>
    </xf>
    <xf numFmtId="49" fontId="13" fillId="0" borderId="11" xfId="0" applyNumberFormat="1" applyFont="1" applyBorder="1" applyAlignment="1">
      <alignment horizontal="center"/>
    </xf>
    <xf numFmtId="0" fontId="13" fillId="0" borderId="0" xfId="0" applyFont="1" applyAlignment="1">
      <alignment/>
    </xf>
    <xf numFmtId="3" fontId="13" fillId="0" borderId="11" xfId="0" applyNumberFormat="1" applyFont="1" applyFill="1" applyBorder="1" applyAlignment="1">
      <alignment/>
    </xf>
    <xf numFmtId="49" fontId="13" fillId="0" borderId="11" xfId="0" applyNumberFormat="1" applyFont="1" applyBorder="1" applyAlignment="1">
      <alignment/>
    </xf>
    <xf numFmtId="49" fontId="13" fillId="0" borderId="11" xfId="0" applyNumberFormat="1" applyFont="1" applyFill="1" applyBorder="1" applyAlignment="1">
      <alignment/>
    </xf>
    <xf numFmtId="3" fontId="9" fillId="0" borderId="11" xfId="0" applyNumberFormat="1" applyFont="1" applyBorder="1" applyAlignment="1">
      <alignment/>
    </xf>
    <xf numFmtId="49" fontId="19" fillId="0" borderId="0" xfId="0" applyNumberFormat="1" applyFont="1" applyFill="1" applyAlignment="1">
      <alignment/>
    </xf>
    <xf numFmtId="3" fontId="15" fillId="0" borderId="11" xfId="0" applyNumberFormat="1" applyFont="1" applyFill="1" applyBorder="1" applyAlignment="1">
      <alignment/>
    </xf>
    <xf numFmtId="49" fontId="15" fillId="0" borderId="11" xfId="0" applyNumberFormat="1" applyFont="1" applyFill="1" applyBorder="1" applyAlignment="1">
      <alignment/>
    </xf>
    <xf numFmtId="49" fontId="15" fillId="0" borderId="11" xfId="0" applyNumberFormat="1" applyFont="1" applyFill="1" applyBorder="1" applyAlignment="1">
      <alignment horizontal="left"/>
    </xf>
    <xf numFmtId="49" fontId="19" fillId="0" borderId="11" xfId="0" applyNumberFormat="1" applyFont="1" applyFill="1" applyBorder="1" applyAlignment="1">
      <alignment horizontal="center"/>
    </xf>
    <xf numFmtId="200" fontId="19" fillId="0" borderId="0" xfId="0" applyNumberFormat="1" applyFont="1" applyFill="1" applyBorder="1" applyAlignment="1">
      <alignment/>
    </xf>
    <xf numFmtId="0" fontId="19" fillId="0" borderId="0" xfId="0" applyFont="1" applyFill="1" applyAlignment="1">
      <alignment/>
    </xf>
    <xf numFmtId="3" fontId="0" fillId="0" borderId="11" xfId="0" applyNumberFormat="1" applyFont="1" applyFill="1" applyBorder="1" applyAlignment="1">
      <alignment/>
    </xf>
    <xf numFmtId="49" fontId="0" fillId="0" borderId="11" xfId="0" applyNumberFormat="1" applyFont="1" applyBorder="1" applyAlignment="1">
      <alignment/>
    </xf>
    <xf numFmtId="49" fontId="3" fillId="0" borderId="11" xfId="0" applyNumberFormat="1" applyFont="1" applyBorder="1" applyAlignment="1">
      <alignment/>
    </xf>
    <xf numFmtId="49" fontId="3" fillId="0" borderId="11" xfId="0" applyNumberFormat="1" applyFont="1" applyBorder="1" applyAlignment="1">
      <alignment horizontal="center"/>
    </xf>
    <xf numFmtId="200" fontId="16" fillId="0" borderId="0" xfId="0" applyNumberFormat="1" applyFont="1" applyBorder="1" applyAlignment="1">
      <alignment/>
    </xf>
    <xf numFmtId="49" fontId="14" fillId="0" borderId="0" xfId="0" applyNumberFormat="1" applyFont="1" applyAlignment="1">
      <alignment/>
    </xf>
    <xf numFmtId="3" fontId="14" fillId="0" borderId="0" xfId="0" applyNumberFormat="1" applyFont="1" applyAlignment="1">
      <alignment/>
    </xf>
    <xf numFmtId="49" fontId="14" fillId="0" borderId="0" xfId="0" applyNumberFormat="1" applyFont="1" applyAlignment="1">
      <alignment horizontal="left"/>
    </xf>
    <xf numFmtId="49" fontId="14" fillId="0" borderId="0" xfId="0" applyNumberFormat="1" applyFont="1" applyAlignment="1">
      <alignment horizontal="center"/>
    </xf>
    <xf numFmtId="200" fontId="14" fillId="0" borderId="0" xfId="0" applyNumberFormat="1" applyFont="1" applyAlignment="1">
      <alignment/>
    </xf>
    <xf numFmtId="0" fontId="14" fillId="0" borderId="0" xfId="0" applyFont="1" applyAlignment="1">
      <alignment/>
    </xf>
    <xf numFmtId="0" fontId="14" fillId="0" borderId="0" xfId="0" applyFont="1" applyBorder="1" applyAlignment="1">
      <alignment/>
    </xf>
    <xf numFmtId="49" fontId="14" fillId="0" borderId="0" xfId="0" applyNumberFormat="1" applyFont="1" applyFill="1" applyAlignment="1">
      <alignment/>
    </xf>
    <xf numFmtId="0" fontId="14" fillId="0" borderId="0" xfId="0" applyFont="1" applyFill="1" applyBorder="1" applyAlignment="1">
      <alignment/>
    </xf>
    <xf numFmtId="0" fontId="14" fillId="0" borderId="0" xfId="0" applyFont="1" applyFill="1" applyAlignment="1">
      <alignment/>
    </xf>
    <xf numFmtId="49" fontId="14" fillId="20" borderId="0" xfId="0" applyNumberFormat="1" applyFont="1" applyFill="1" applyAlignment="1">
      <alignment/>
    </xf>
    <xf numFmtId="3" fontId="20" fillId="20" borderId="0" xfId="0" applyNumberFormat="1" applyFont="1" applyFill="1" applyAlignment="1">
      <alignment/>
    </xf>
    <xf numFmtId="49" fontId="14" fillId="20" borderId="0" xfId="0" applyNumberFormat="1" applyFont="1" applyFill="1" applyAlignment="1">
      <alignment horizontal="left"/>
    </xf>
    <xf numFmtId="49" fontId="14" fillId="20" borderId="0" xfId="0" applyNumberFormat="1" applyFont="1" applyFill="1" applyAlignment="1">
      <alignment horizontal="center"/>
    </xf>
    <xf numFmtId="3" fontId="14" fillId="20" borderId="0" xfId="0" applyNumberFormat="1" applyFont="1" applyFill="1" applyAlignment="1">
      <alignment/>
    </xf>
    <xf numFmtId="200" fontId="14" fillId="20" borderId="0" xfId="0" applyNumberFormat="1" applyFont="1" applyFill="1" applyAlignment="1">
      <alignment/>
    </xf>
    <xf numFmtId="0" fontId="14" fillId="20" borderId="0" xfId="0" applyFont="1" applyFill="1" applyBorder="1" applyAlignment="1">
      <alignment/>
    </xf>
    <xf numFmtId="0" fontId="14" fillId="20" borderId="0" xfId="0" applyFont="1" applyFill="1" applyAlignment="1">
      <alignment/>
    </xf>
    <xf numFmtId="0" fontId="21" fillId="0" borderId="0" xfId="0" applyFont="1" applyFill="1" applyAlignment="1">
      <alignment/>
    </xf>
    <xf numFmtId="49" fontId="13" fillId="0" borderId="0" xfId="0" applyNumberFormat="1" applyFont="1" applyFill="1" applyAlignment="1">
      <alignment horizontal="center"/>
    </xf>
    <xf numFmtId="200" fontId="13" fillId="0" borderId="0" xfId="0" applyNumberFormat="1" applyFont="1" applyFill="1" applyAlignment="1">
      <alignment/>
    </xf>
    <xf numFmtId="0" fontId="13" fillId="0" borderId="0" xfId="0" applyFont="1" applyFill="1" applyBorder="1" applyAlignment="1">
      <alignment/>
    </xf>
    <xf numFmtId="0" fontId="13" fillId="0" borderId="0" xfId="0" applyFont="1" applyFill="1" applyAlignment="1">
      <alignment/>
    </xf>
    <xf numFmtId="0" fontId="21" fillId="20" borderId="0" xfId="0" applyFont="1" applyFill="1" applyAlignment="1">
      <alignment/>
    </xf>
    <xf numFmtId="3" fontId="18" fillId="0" borderId="0" xfId="0" applyNumberFormat="1" applyFont="1" applyFill="1" applyAlignment="1">
      <alignment/>
    </xf>
    <xf numFmtId="49" fontId="18" fillId="0" borderId="0" xfId="0" applyNumberFormat="1" applyFont="1" applyFill="1" applyAlignment="1">
      <alignment/>
    </xf>
    <xf numFmtId="49" fontId="3" fillId="0" borderId="0" xfId="0" applyNumberFormat="1" applyFont="1" applyFill="1" applyAlignment="1">
      <alignment/>
    </xf>
    <xf numFmtId="49" fontId="3" fillId="0" borderId="0" xfId="0" applyNumberFormat="1" applyFont="1" applyFill="1" applyAlignment="1">
      <alignment horizontal="center"/>
    </xf>
    <xf numFmtId="3" fontId="9" fillId="0" borderId="0" xfId="0" applyNumberFormat="1" applyFont="1" applyAlignment="1">
      <alignment/>
    </xf>
    <xf numFmtId="0" fontId="22" fillId="0" borderId="0" xfId="0" applyFont="1" applyFill="1" applyAlignment="1">
      <alignment/>
    </xf>
    <xf numFmtId="3" fontId="23" fillId="20" borderId="0" xfId="0" applyNumberFormat="1" applyFont="1" applyFill="1" applyAlignment="1">
      <alignment/>
    </xf>
    <xf numFmtId="49" fontId="18" fillId="20" borderId="0" xfId="0" applyNumberFormat="1" applyFont="1" applyFill="1" applyAlignment="1">
      <alignment/>
    </xf>
    <xf numFmtId="49" fontId="3" fillId="20" borderId="0" xfId="0" applyNumberFormat="1" applyFont="1" applyFill="1" applyAlignment="1">
      <alignment/>
    </xf>
    <xf numFmtId="49" fontId="3" fillId="20" borderId="0" xfId="0" applyNumberFormat="1" applyFont="1" applyFill="1" applyAlignment="1">
      <alignment horizontal="center"/>
    </xf>
    <xf numFmtId="3" fontId="9" fillId="20" borderId="0" xfId="0" applyNumberFormat="1" applyFont="1" applyFill="1" applyAlignment="1">
      <alignment/>
    </xf>
    <xf numFmtId="200" fontId="16" fillId="20" borderId="0" xfId="0" applyNumberFormat="1" applyFont="1" applyFill="1" applyAlignment="1">
      <alignment/>
    </xf>
    <xf numFmtId="49" fontId="24" fillId="0" borderId="0" xfId="0" applyNumberFormat="1" applyFont="1" applyFill="1" applyAlignment="1">
      <alignment/>
    </xf>
    <xf numFmtId="3" fontId="24" fillId="0" borderId="0" xfId="0" applyNumberFormat="1" applyFont="1" applyAlignment="1">
      <alignment/>
    </xf>
    <xf numFmtId="49" fontId="24" fillId="0" borderId="0" xfId="0" applyNumberFormat="1" applyFont="1" applyAlignment="1">
      <alignment/>
    </xf>
    <xf numFmtId="49" fontId="24" fillId="0" borderId="0" xfId="0" applyNumberFormat="1" applyFont="1" applyFill="1" applyAlignment="1">
      <alignment horizontal="center"/>
    </xf>
    <xf numFmtId="200" fontId="25" fillId="0" borderId="0" xfId="0" applyNumberFormat="1" applyFont="1" applyFill="1" applyAlignment="1">
      <alignment/>
    </xf>
    <xf numFmtId="200" fontId="24" fillId="0" borderId="0" xfId="0" applyNumberFormat="1" applyFont="1" applyFill="1" applyAlignment="1">
      <alignment/>
    </xf>
    <xf numFmtId="0" fontId="24" fillId="0" borderId="0" xfId="0" applyFont="1" applyFill="1" applyBorder="1" applyAlignment="1">
      <alignment/>
    </xf>
    <xf numFmtId="0" fontId="24" fillId="0" borderId="0" xfId="0" applyFont="1" applyFill="1" applyAlignment="1">
      <alignment/>
    </xf>
    <xf numFmtId="3" fontId="26" fillId="0" borderId="0" xfId="0" applyNumberFormat="1" applyFont="1" applyFill="1" applyAlignment="1">
      <alignment/>
    </xf>
    <xf numFmtId="49" fontId="26" fillId="0" borderId="0" xfId="0" applyNumberFormat="1" applyFont="1" applyFill="1" applyAlignment="1">
      <alignment/>
    </xf>
    <xf numFmtId="49" fontId="26" fillId="0" borderId="0" xfId="0" applyNumberFormat="1" applyFont="1" applyFill="1" applyAlignment="1">
      <alignment horizontal="center"/>
    </xf>
    <xf numFmtId="3" fontId="13" fillId="0" borderId="0" xfId="0" applyNumberFormat="1" applyFont="1" applyAlignment="1">
      <alignment/>
    </xf>
    <xf numFmtId="49" fontId="13" fillId="0" borderId="0" xfId="0" applyNumberFormat="1" applyFont="1" applyAlignment="1">
      <alignment/>
    </xf>
    <xf numFmtId="200" fontId="16" fillId="0" borderId="0" xfId="0" applyNumberFormat="1" applyFont="1" applyFill="1" applyAlignment="1">
      <alignment/>
    </xf>
    <xf numFmtId="49" fontId="13" fillId="20" borderId="0" xfId="0" applyNumberFormat="1" applyFont="1" applyFill="1" applyAlignment="1">
      <alignment/>
    </xf>
    <xf numFmtId="3" fontId="27" fillId="20" borderId="0" xfId="0" applyNumberFormat="1" applyFont="1" applyFill="1" applyAlignment="1">
      <alignment/>
    </xf>
    <xf numFmtId="49" fontId="13" fillId="20" borderId="0" xfId="0" applyNumberFormat="1" applyFont="1" applyFill="1" applyAlignment="1">
      <alignment horizontal="center"/>
    </xf>
    <xf numFmtId="200" fontId="13" fillId="20" borderId="0" xfId="0" applyNumberFormat="1" applyFont="1" applyFill="1" applyAlignment="1">
      <alignment/>
    </xf>
    <xf numFmtId="3" fontId="18" fillId="0" borderId="0" xfId="0" applyNumberFormat="1" applyFont="1" applyAlignment="1">
      <alignment/>
    </xf>
    <xf numFmtId="49" fontId="15" fillId="0" borderId="0" xfId="0" applyNumberFormat="1" applyFont="1" applyAlignment="1">
      <alignment/>
    </xf>
    <xf numFmtId="3" fontId="15" fillId="0" borderId="0" xfId="0" applyNumberFormat="1" applyFont="1" applyAlignment="1">
      <alignment/>
    </xf>
    <xf numFmtId="3" fontId="15" fillId="0" borderId="0" xfId="0" applyNumberFormat="1" applyFont="1" applyFill="1" applyAlignment="1">
      <alignment/>
    </xf>
    <xf numFmtId="200" fontId="28" fillId="0" borderId="0" xfId="0" applyNumberFormat="1" applyFont="1" applyFill="1" applyAlignment="1">
      <alignment/>
    </xf>
    <xf numFmtId="0" fontId="15" fillId="0" borderId="0" xfId="0" applyFont="1" applyAlignment="1">
      <alignment/>
    </xf>
    <xf numFmtId="0" fontId="0" fillId="0" borderId="0" xfId="0" applyFont="1" applyFill="1" applyBorder="1" applyAlignment="1">
      <alignment/>
    </xf>
    <xf numFmtId="0" fontId="0" fillId="0" borderId="0" xfId="0" applyFont="1" applyAlignment="1">
      <alignment/>
    </xf>
    <xf numFmtId="0" fontId="0" fillId="25" borderId="0" xfId="0" applyFont="1" applyFill="1" applyAlignment="1">
      <alignment/>
    </xf>
    <xf numFmtId="49" fontId="15" fillId="20" borderId="0" xfId="0" applyNumberFormat="1" applyFont="1" applyFill="1" applyAlignment="1">
      <alignment/>
    </xf>
    <xf numFmtId="3" fontId="15" fillId="20" borderId="0" xfId="0" applyNumberFormat="1" applyFont="1" applyFill="1" applyAlignment="1">
      <alignment/>
    </xf>
    <xf numFmtId="49" fontId="15" fillId="20" borderId="0" xfId="0" applyNumberFormat="1" applyFont="1" applyFill="1" applyAlignment="1">
      <alignment horizontal="left"/>
    </xf>
    <xf numFmtId="49" fontId="15" fillId="20" borderId="0" xfId="0" applyNumberFormat="1" applyFont="1" applyFill="1" applyAlignment="1">
      <alignment horizontal="center"/>
    </xf>
    <xf numFmtId="200" fontId="28" fillId="20" borderId="0" xfId="0" applyNumberFormat="1" applyFont="1" applyFill="1" applyAlignment="1">
      <alignment/>
    </xf>
    <xf numFmtId="0" fontId="15" fillId="20" borderId="0" xfId="0" applyFont="1" applyFill="1" applyAlignment="1">
      <alignment/>
    </xf>
    <xf numFmtId="49" fontId="0" fillId="0" borderId="0" xfId="0" applyNumberFormat="1" applyFont="1" applyFill="1" applyAlignment="1">
      <alignment horizontal="left"/>
    </xf>
    <xf numFmtId="49" fontId="29" fillId="0" borderId="0" xfId="0" applyNumberFormat="1" applyFont="1" applyAlignment="1">
      <alignment/>
    </xf>
    <xf numFmtId="3" fontId="29" fillId="0" borderId="0" xfId="0" applyNumberFormat="1" applyFont="1" applyAlignment="1">
      <alignment/>
    </xf>
    <xf numFmtId="49" fontId="29" fillId="0" borderId="0" xfId="0" applyNumberFormat="1" applyFont="1" applyFill="1" applyAlignment="1">
      <alignment/>
    </xf>
    <xf numFmtId="49" fontId="29" fillId="0" borderId="0" xfId="0" applyNumberFormat="1" applyFont="1" applyAlignment="1">
      <alignment horizontal="left"/>
    </xf>
    <xf numFmtId="49" fontId="29" fillId="0" borderId="0" xfId="0" applyNumberFormat="1" applyFont="1" applyAlignment="1">
      <alignment horizontal="center"/>
    </xf>
    <xf numFmtId="3" fontId="29" fillId="0" borderId="0" xfId="0" applyNumberFormat="1" applyFont="1" applyFill="1" applyAlignment="1">
      <alignment/>
    </xf>
    <xf numFmtId="200" fontId="30" fillId="0" borderId="0" xfId="0" applyNumberFormat="1" applyFont="1" applyFill="1" applyAlignment="1">
      <alignment/>
    </xf>
    <xf numFmtId="0" fontId="29" fillId="0" borderId="0" xfId="0" applyFont="1" applyAlignment="1">
      <alignment/>
    </xf>
    <xf numFmtId="49" fontId="29" fillId="20" borderId="0" xfId="0" applyNumberFormat="1" applyFont="1" applyFill="1" applyAlignment="1">
      <alignment/>
    </xf>
    <xf numFmtId="3" fontId="29" fillId="20" borderId="0" xfId="0" applyNumberFormat="1" applyFont="1" applyFill="1" applyAlignment="1">
      <alignment/>
    </xf>
    <xf numFmtId="49" fontId="29" fillId="20" borderId="0" xfId="0" applyNumberFormat="1" applyFont="1" applyFill="1" applyAlignment="1">
      <alignment horizontal="left"/>
    </xf>
    <xf numFmtId="49" fontId="29" fillId="20" borderId="0" xfId="0" applyNumberFormat="1" applyFont="1" applyFill="1" applyAlignment="1">
      <alignment horizontal="center"/>
    </xf>
    <xf numFmtId="200" fontId="30" fillId="20" borderId="0" xfId="0" applyNumberFormat="1" applyFont="1" applyFill="1" applyAlignment="1">
      <alignment/>
    </xf>
    <xf numFmtId="0" fontId="29" fillId="20" borderId="0" xfId="0" applyFont="1" applyFill="1" applyAlignment="1">
      <alignment/>
    </xf>
    <xf numFmtId="3" fontId="29" fillId="0" borderId="0" xfId="0" applyNumberFormat="1" applyFont="1" applyFill="1" applyAlignment="1">
      <alignment/>
    </xf>
    <xf numFmtId="49" fontId="31" fillId="0" borderId="0" xfId="0" applyNumberFormat="1" applyFont="1" applyFill="1" applyAlignment="1">
      <alignment/>
    </xf>
    <xf numFmtId="49" fontId="29" fillId="0" borderId="0" xfId="0" applyNumberFormat="1" applyFont="1" applyFill="1" applyAlignment="1">
      <alignment horizontal="center"/>
    </xf>
    <xf numFmtId="198" fontId="29" fillId="0" borderId="0" xfId="0" applyNumberFormat="1" applyFont="1" applyFill="1" applyAlignment="1">
      <alignment/>
    </xf>
    <xf numFmtId="0" fontId="29" fillId="0" borderId="0" xfId="0" applyFont="1" applyFill="1" applyAlignment="1">
      <alignment/>
    </xf>
    <xf numFmtId="0" fontId="29" fillId="0" borderId="0" xfId="0" applyFont="1" applyFill="1" applyBorder="1" applyAlignment="1">
      <alignment/>
    </xf>
    <xf numFmtId="3" fontId="32" fillId="0" borderId="0" xfId="0" applyNumberFormat="1" applyFont="1" applyFill="1" applyAlignment="1">
      <alignment/>
    </xf>
    <xf numFmtId="202" fontId="29" fillId="0" borderId="0" xfId="0" applyNumberFormat="1" applyFont="1" applyFill="1" applyBorder="1" applyAlignment="1">
      <alignment/>
    </xf>
    <xf numFmtId="4" fontId="29" fillId="0" borderId="0" xfId="0" applyNumberFormat="1" applyFont="1" applyFill="1" applyAlignment="1">
      <alignment/>
    </xf>
    <xf numFmtId="203" fontId="29" fillId="0" borderId="0" xfId="0" applyNumberFormat="1" applyFont="1" applyFill="1" applyAlignment="1">
      <alignment/>
    </xf>
    <xf numFmtId="0" fontId="0" fillId="0" borderId="0" xfId="0" applyFont="1" applyFill="1" applyAlignment="1">
      <alignment/>
    </xf>
    <xf numFmtId="49" fontId="0" fillId="20" borderId="0" xfId="0" applyNumberFormat="1" applyFont="1" applyFill="1" applyAlignment="1">
      <alignment/>
    </xf>
    <xf numFmtId="49" fontId="0" fillId="0" borderId="0" xfId="0" applyNumberFormat="1" applyFill="1" applyAlignment="1">
      <alignment/>
    </xf>
    <xf numFmtId="49" fontId="0" fillId="0" borderId="0" xfId="0" applyNumberFormat="1" applyFont="1" applyFill="1" applyAlignment="1">
      <alignment/>
    </xf>
    <xf numFmtId="0" fontId="0" fillId="0" borderId="0" xfId="0" applyFill="1" applyBorder="1" applyAlignment="1">
      <alignment/>
    </xf>
    <xf numFmtId="49" fontId="0" fillId="0" borderId="0" xfId="0" applyNumberFormat="1" applyFont="1" applyFill="1" applyAlignment="1">
      <alignment horizontal="center"/>
    </xf>
    <xf numFmtId="49" fontId="0" fillId="0" borderId="0" xfId="0" applyNumberFormat="1" applyFill="1" applyAlignment="1">
      <alignment horizontal="center"/>
    </xf>
    <xf numFmtId="3" fontId="15" fillId="20" borderId="0" xfId="0" applyNumberFormat="1" applyFont="1" applyFill="1" applyAlignment="1">
      <alignment/>
    </xf>
    <xf numFmtId="3" fontId="15" fillId="0" borderId="0" xfId="0" applyNumberFormat="1" applyFont="1" applyAlignment="1">
      <alignment/>
    </xf>
    <xf numFmtId="3" fontId="15" fillId="0" borderId="0" xfId="0" applyNumberFormat="1" applyFont="1" applyFill="1" applyAlignment="1">
      <alignment/>
    </xf>
    <xf numFmtId="3" fontId="15" fillId="0" borderId="0" xfId="0" applyNumberFormat="1" applyFont="1" applyAlignment="1" quotePrefix="1">
      <alignment/>
    </xf>
    <xf numFmtId="3" fontId="15" fillId="20" borderId="0" xfId="0" applyNumberFormat="1" applyFont="1" applyFill="1" applyAlignment="1" quotePrefix="1">
      <alignment/>
    </xf>
    <xf numFmtId="1" fontId="15" fillId="20" borderId="0" xfId="0" applyNumberFormat="1" applyFont="1" applyFill="1" applyAlignment="1">
      <alignment/>
    </xf>
    <xf numFmtId="3" fontId="50" fillId="0" borderId="0" xfId="0" applyNumberFormat="1" applyFont="1" applyAlignment="1">
      <alignment/>
    </xf>
    <xf numFmtId="1" fontId="15" fillId="0" borderId="0" xfId="0" applyNumberFormat="1" applyFont="1" applyAlignment="1">
      <alignment/>
    </xf>
    <xf numFmtId="3" fontId="17" fillId="0" borderId="0" xfId="0" applyNumberFormat="1" applyFont="1" applyAlignment="1">
      <alignment/>
    </xf>
    <xf numFmtId="3" fontId="17" fillId="20" borderId="0" xfId="0" applyNumberFormat="1" applyFont="1" applyFill="1" applyAlignment="1">
      <alignment/>
    </xf>
    <xf numFmtId="3" fontId="17" fillId="0" borderId="0" xfId="0" applyNumberFormat="1" applyFont="1" applyFill="1" applyAlignment="1">
      <alignment/>
    </xf>
    <xf numFmtId="49" fontId="17" fillId="0" borderId="0" xfId="0" applyNumberFormat="1" applyFont="1" applyFill="1" applyAlignment="1">
      <alignment/>
    </xf>
    <xf numFmtId="3" fontId="17" fillId="0" borderId="11" xfId="0" applyNumberFormat="1" applyFont="1" applyFill="1" applyBorder="1" applyAlignment="1">
      <alignment/>
    </xf>
    <xf numFmtId="49" fontId="17" fillId="0" borderId="11" xfId="0" applyNumberFormat="1" applyFont="1" applyFill="1" applyBorder="1" applyAlignment="1">
      <alignment/>
    </xf>
    <xf numFmtId="49" fontId="17" fillId="0" borderId="11" xfId="0" applyNumberFormat="1" applyFont="1" applyFill="1" applyBorder="1" applyAlignment="1">
      <alignment horizontal="left"/>
    </xf>
    <xf numFmtId="49" fontId="17" fillId="0" borderId="11" xfId="0" applyNumberFormat="1" applyFont="1" applyFill="1" applyBorder="1" applyAlignment="1">
      <alignment horizontal="center"/>
    </xf>
    <xf numFmtId="3" fontId="52" fillId="0" borderId="11" xfId="0" applyNumberFormat="1" applyFont="1" applyBorder="1" applyAlignment="1">
      <alignment/>
    </xf>
    <xf numFmtId="200" fontId="17" fillId="0" borderId="11" xfId="0" applyNumberFormat="1" applyFont="1" applyBorder="1" applyAlignment="1">
      <alignment/>
    </xf>
    <xf numFmtId="200" fontId="17" fillId="0" borderId="0" xfId="0" applyNumberFormat="1" applyFont="1" applyFill="1" applyBorder="1" applyAlignment="1">
      <alignment/>
    </xf>
    <xf numFmtId="0" fontId="17" fillId="0" borderId="0" xfId="0" applyFont="1" applyFill="1" applyBorder="1" applyAlignment="1">
      <alignment/>
    </xf>
    <xf numFmtId="0" fontId="17" fillId="0" borderId="0" xfId="0" applyFont="1" applyAlignment="1">
      <alignment/>
    </xf>
    <xf numFmtId="3" fontId="17" fillId="0" borderId="0" xfId="0" applyNumberFormat="1" applyFont="1" applyAlignment="1">
      <alignment/>
    </xf>
    <xf numFmtId="3" fontId="17" fillId="20" borderId="0" xfId="0" applyNumberFormat="1" applyFont="1" applyFill="1" applyAlignment="1">
      <alignment/>
    </xf>
    <xf numFmtId="1" fontId="17" fillId="0" borderId="0" xfId="0" applyNumberFormat="1" applyFont="1" applyAlignment="1">
      <alignment/>
    </xf>
    <xf numFmtId="3" fontId="51" fillId="0" borderId="0" xfId="0" applyNumberFormat="1" applyFont="1" applyFill="1" applyAlignment="1">
      <alignment/>
    </xf>
    <xf numFmtId="3" fontId="17" fillId="0" borderId="0" xfId="0" applyNumberFormat="1" applyFont="1" applyAlignment="1" quotePrefix="1">
      <alignment/>
    </xf>
    <xf numFmtId="3" fontId="14" fillId="0" borderId="0" xfId="0" applyNumberFormat="1" applyFont="1" applyFill="1" applyAlignment="1">
      <alignment/>
    </xf>
    <xf numFmtId="3" fontId="14" fillId="0" borderId="0" xfId="0" applyNumberFormat="1" applyFont="1" applyFill="1" applyAlignment="1">
      <alignment/>
    </xf>
    <xf numFmtId="3" fontId="14" fillId="20" borderId="0" xfId="0" applyNumberFormat="1" applyFont="1" applyFill="1" applyAlignment="1">
      <alignment/>
    </xf>
    <xf numFmtId="3" fontId="14" fillId="0" borderId="0" xfId="0" applyNumberFormat="1" applyFont="1" applyAlignment="1">
      <alignment/>
    </xf>
    <xf numFmtId="3" fontId="14" fillId="0" borderId="0" xfId="0" applyNumberFormat="1" applyFont="1" applyFill="1" applyBorder="1" applyAlignment="1" quotePrefix="1">
      <alignment/>
    </xf>
    <xf numFmtId="3" fontId="14" fillId="0" borderId="0" xfId="0" applyNumberFormat="1" applyFont="1" applyFill="1" applyAlignment="1">
      <alignment/>
    </xf>
    <xf numFmtId="3" fontId="53" fillId="20" borderId="0" xfId="0" applyNumberFormat="1" applyFont="1" applyFill="1" applyAlignment="1" quotePrefix="1">
      <alignment/>
    </xf>
    <xf numFmtId="3" fontId="14" fillId="0" borderId="0" xfId="0" applyNumberFormat="1" applyFont="1" applyAlignment="1" quotePrefix="1">
      <alignment/>
    </xf>
    <xf numFmtId="3" fontId="13" fillId="20" borderId="0" xfId="0" applyNumberFormat="1" applyFont="1" applyFill="1" applyAlignment="1">
      <alignment/>
    </xf>
    <xf numFmtId="3" fontId="13" fillId="20" borderId="0" xfId="0" applyNumberFormat="1" applyFont="1" applyFill="1" applyAlignment="1" quotePrefix="1">
      <alignment/>
    </xf>
    <xf numFmtId="3" fontId="13" fillId="0" borderId="0" xfId="0" applyNumberFormat="1" applyFont="1" applyAlignment="1" quotePrefix="1">
      <alignment/>
    </xf>
    <xf numFmtId="1" fontId="13" fillId="0" borderId="0" xfId="0" applyNumberFormat="1" applyFont="1" applyAlignment="1">
      <alignment/>
    </xf>
    <xf numFmtId="3" fontId="13" fillId="0" borderId="0" xfId="0" applyNumberFormat="1" applyFont="1" applyFill="1" applyAlignment="1">
      <alignment/>
    </xf>
    <xf numFmtId="3" fontId="13" fillId="20" borderId="0" xfId="0" applyNumberFormat="1" applyFont="1" applyFill="1" applyAlignment="1">
      <alignment/>
    </xf>
    <xf numFmtId="3" fontId="13" fillId="0" borderId="0" xfId="0" applyNumberFormat="1" applyFont="1" applyAlignment="1">
      <alignment/>
    </xf>
    <xf numFmtId="1" fontId="13" fillId="0" borderId="0" xfId="0" applyNumberFormat="1" applyFont="1" applyAlignment="1">
      <alignment/>
    </xf>
    <xf numFmtId="3" fontId="54" fillId="20" borderId="0" xfId="0" applyNumberFormat="1" applyFont="1" applyFill="1" applyAlignment="1">
      <alignment/>
    </xf>
    <xf numFmtId="3" fontId="13" fillId="0" borderId="0" xfId="0" applyNumberFormat="1" applyFont="1" applyFill="1" applyAlignment="1" quotePrefix="1">
      <alignment/>
    </xf>
    <xf numFmtId="3" fontId="13" fillId="0" borderId="0" xfId="0" applyNumberFormat="1" applyFont="1" applyFill="1" applyBorder="1" applyAlignment="1" quotePrefix="1">
      <alignment/>
    </xf>
    <xf numFmtId="3" fontId="13" fillId="0" borderId="0" xfId="0" applyNumberFormat="1" applyFont="1" applyFill="1" applyAlignment="1">
      <alignment/>
    </xf>
    <xf numFmtId="3" fontId="18" fillId="0" borderId="0" xfId="0" applyNumberFormat="1" applyFont="1" applyAlignment="1">
      <alignment/>
    </xf>
    <xf numFmtId="3" fontId="18" fillId="0" borderId="0" xfId="0" applyNumberFormat="1" applyFont="1" applyFill="1" applyAlignment="1">
      <alignment/>
    </xf>
    <xf numFmtId="3" fontId="18" fillId="0" borderId="0" xfId="0" applyNumberFormat="1" applyFont="1" applyAlignment="1" quotePrefix="1">
      <alignment/>
    </xf>
    <xf numFmtId="3" fontId="18" fillId="20" borderId="0" xfId="0" applyNumberFormat="1" applyFont="1" applyFill="1" applyAlignment="1">
      <alignment/>
    </xf>
    <xf numFmtId="3" fontId="55" fillId="0" borderId="12" xfId="0" applyNumberFormat="1" applyFont="1" applyFill="1" applyBorder="1" applyAlignment="1">
      <alignment/>
    </xf>
    <xf numFmtId="3" fontId="18" fillId="20" borderId="0" xfId="0" applyNumberFormat="1" applyFont="1" applyFill="1" applyAlignment="1">
      <alignment/>
    </xf>
    <xf numFmtId="1" fontId="18" fillId="0" borderId="0" xfId="0" applyNumberFormat="1" applyFont="1" applyAlignment="1">
      <alignment/>
    </xf>
    <xf numFmtId="3" fontId="18" fillId="0" borderId="0" xfId="0" applyNumberFormat="1" applyFont="1" applyFill="1" applyBorder="1" applyAlignment="1">
      <alignment/>
    </xf>
    <xf numFmtId="1" fontId="18" fillId="0" borderId="0" xfId="0" applyNumberFormat="1" applyFont="1" applyAlignment="1">
      <alignment/>
    </xf>
    <xf numFmtId="3" fontId="18" fillId="24" borderId="7" xfId="0" applyNumberFormat="1" applyFont="1" applyFill="1" applyBorder="1" applyAlignment="1">
      <alignment/>
    </xf>
    <xf numFmtId="3" fontId="18" fillId="20" borderId="0" xfId="0" applyNumberFormat="1" applyFont="1" applyFill="1" applyAlignment="1" quotePrefix="1">
      <alignment/>
    </xf>
    <xf numFmtId="3" fontId="1" fillId="0" borderId="0" xfId="0" applyNumberFormat="1" applyFont="1" applyFill="1" applyAlignment="1">
      <alignment/>
    </xf>
    <xf numFmtId="49" fontId="0" fillId="0" borderId="0" xfId="0" applyNumberFormat="1" applyFill="1" applyAlignment="1">
      <alignment horizontal="left"/>
    </xf>
    <xf numFmtId="0" fontId="0" fillId="20" borderId="0" xfId="0" applyFill="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266"/>
  <sheetViews>
    <sheetView zoomScalePageLayoutView="0" workbookViewId="0" topLeftCell="A1">
      <pane ySplit="5" topLeftCell="BM124" activePane="bottomLeft" state="frozen"/>
      <selection pane="topLeft" activeCell="A1" sqref="A1"/>
      <selection pane="bottomLeft" activeCell="B128" sqref="B128"/>
    </sheetView>
  </sheetViews>
  <sheetFormatPr defaultColWidth="0" defaultRowHeight="12.75" zeroHeight="1"/>
  <cols>
    <col min="1" max="1" width="5.140625" style="1" customWidth="1"/>
    <col min="2" max="2" width="10.8515625" style="6" customWidth="1"/>
    <col min="3" max="3" width="14.00390625" style="1" customWidth="1"/>
    <col min="4" max="4" width="14.57421875" style="1" customWidth="1"/>
    <col min="5" max="5" width="9.57421875" style="1" customWidth="1"/>
    <col min="6" max="6" width="9.140625" style="29" customWidth="1"/>
    <col min="7" max="7" width="6.8515625" style="29" customWidth="1"/>
    <col min="8" max="8" width="10.140625" style="6" customWidth="1"/>
    <col min="9" max="9" width="11.57421875" style="5" customWidth="1"/>
    <col min="10" max="12" width="18.28125" style="0" customWidth="1"/>
    <col min="13" max="13" width="9.8515625" style="0" customWidth="1"/>
    <col min="14" max="16384" width="11.421875" style="0" hidden="1" customWidth="1"/>
  </cols>
  <sheetData>
    <row r="1" spans="1:9" ht="15.75" customHeight="1">
      <c r="A1" s="19"/>
      <c r="B1" s="10"/>
      <c r="C1" s="11"/>
      <c r="D1" s="11"/>
      <c r="E1" s="12"/>
      <c r="F1" s="11"/>
      <c r="G1" s="11"/>
      <c r="H1" s="10"/>
      <c r="I1" s="4"/>
    </row>
    <row r="2" spans="1:9" ht="17.25" customHeight="1">
      <c r="A2" s="13"/>
      <c r="B2" s="332" t="s">
        <v>1153</v>
      </c>
      <c r="C2" s="332"/>
      <c r="D2" s="332"/>
      <c r="E2" s="332"/>
      <c r="F2" s="332"/>
      <c r="G2" s="332"/>
      <c r="H2" s="332"/>
      <c r="I2" s="23"/>
    </row>
    <row r="3" spans="1:9" s="17" customFormat="1" ht="18" customHeight="1">
      <c r="A3" s="14"/>
      <c r="B3" s="15"/>
      <c r="C3" s="15"/>
      <c r="D3" s="15"/>
      <c r="E3" s="15"/>
      <c r="F3" s="15"/>
      <c r="G3" s="15"/>
      <c r="H3" s="15"/>
      <c r="I3" s="16"/>
    </row>
    <row r="4" spans="1:9" ht="15" customHeight="1">
      <c r="A4" s="13"/>
      <c r="B4" s="21" t="s">
        <v>2</v>
      </c>
      <c r="C4" s="20" t="s">
        <v>8</v>
      </c>
      <c r="D4" s="20" t="s">
        <v>3</v>
      </c>
      <c r="E4" s="20" t="s">
        <v>9</v>
      </c>
      <c r="F4" s="20" t="s">
        <v>4</v>
      </c>
      <c r="G4" s="18" t="s">
        <v>6</v>
      </c>
      <c r="H4" s="21" t="s">
        <v>5</v>
      </c>
      <c r="I4" s="22" t="s">
        <v>7</v>
      </c>
    </row>
    <row r="5" spans="1:13" ht="18.75" customHeight="1">
      <c r="A5" s="25"/>
      <c r="B5" s="25" t="s">
        <v>10</v>
      </c>
      <c r="C5" s="25"/>
      <c r="D5" s="25"/>
      <c r="E5" s="25"/>
      <c r="F5" s="30"/>
      <c r="G5" s="28"/>
      <c r="H5" s="26">
        <v>0</v>
      </c>
      <c r="I5" s="27">
        <v>500</v>
      </c>
      <c r="K5" t="s">
        <v>11</v>
      </c>
      <c r="L5" t="s">
        <v>12</v>
      </c>
      <c r="M5" s="2">
        <v>500</v>
      </c>
    </row>
    <row r="6" spans="2:13" ht="12.75">
      <c r="B6" s="31"/>
      <c r="C6" s="14"/>
      <c r="D6" s="14"/>
      <c r="E6" s="14"/>
      <c r="F6" s="32"/>
      <c r="I6" s="24"/>
      <c r="M6" s="2">
        <v>500</v>
      </c>
    </row>
    <row r="7" spans="4:13" ht="12.75">
      <c r="D7" s="14"/>
      <c r="I7" s="24"/>
      <c r="M7" s="2">
        <v>500</v>
      </c>
    </row>
    <row r="8" spans="2:13" ht="12.75">
      <c r="B8" s="31"/>
      <c r="D8" s="14"/>
      <c r="G8" s="33"/>
      <c r="I8" s="24"/>
      <c r="M8" s="2">
        <v>500</v>
      </c>
    </row>
    <row r="9" spans="1:13" ht="12.75">
      <c r="A9" s="47"/>
      <c r="B9" s="48" t="s">
        <v>13</v>
      </c>
      <c r="C9" s="49"/>
      <c r="D9" s="49" t="s">
        <v>14</v>
      </c>
      <c r="E9" s="49" t="s">
        <v>15</v>
      </c>
      <c r="F9" s="50"/>
      <c r="G9" s="51"/>
      <c r="H9" s="48"/>
      <c r="I9" s="52" t="s">
        <v>16</v>
      </c>
      <c r="J9" s="53"/>
      <c r="K9" s="2"/>
      <c r="M9" s="2">
        <v>500</v>
      </c>
    </row>
    <row r="10" spans="1:13" s="17" customFormat="1" ht="12.75">
      <c r="A10" s="47"/>
      <c r="B10" s="48">
        <v>1878055</v>
      </c>
      <c r="C10" s="54"/>
      <c r="D10" s="49" t="s">
        <v>17</v>
      </c>
      <c r="E10" s="55" t="s">
        <v>18</v>
      </c>
      <c r="F10" s="56"/>
      <c r="G10" s="57"/>
      <c r="H10" s="6">
        <v>-1878055</v>
      </c>
      <c r="I10" s="24">
        <v>3756.11</v>
      </c>
      <c r="J10" s="270"/>
      <c r="K10" s="42"/>
      <c r="L10" s="42"/>
      <c r="M10" s="2">
        <v>500</v>
      </c>
    </row>
    <row r="11" spans="1:13" s="17" customFormat="1" ht="12.75">
      <c r="A11" s="47"/>
      <c r="B11" s="48">
        <v>495800</v>
      </c>
      <c r="C11" s="54"/>
      <c r="D11" s="49" t="s">
        <v>19</v>
      </c>
      <c r="E11" s="55" t="s">
        <v>20</v>
      </c>
      <c r="F11" s="56"/>
      <c r="G11" s="57"/>
      <c r="H11" s="6">
        <v>-2373855</v>
      </c>
      <c r="I11" s="24">
        <v>991.6</v>
      </c>
      <c r="J11" s="42"/>
      <c r="K11" s="42"/>
      <c r="L11" s="42"/>
      <c r="M11" s="2">
        <v>500</v>
      </c>
    </row>
    <row r="12" spans="1:13" s="17" customFormat="1" ht="12.75">
      <c r="A12" s="47"/>
      <c r="B12" s="48">
        <v>1871525</v>
      </c>
      <c r="C12" s="54"/>
      <c r="D12" s="49" t="s">
        <v>21</v>
      </c>
      <c r="E12" s="55" t="s">
        <v>1134</v>
      </c>
      <c r="F12" s="56"/>
      <c r="G12" s="57"/>
      <c r="H12" s="58">
        <v>-4245380</v>
      </c>
      <c r="I12" s="24">
        <v>3743.05</v>
      </c>
      <c r="J12" s="42"/>
      <c r="K12" s="42"/>
      <c r="L12" s="42"/>
      <c r="M12" s="2">
        <v>500</v>
      </c>
    </row>
    <row r="13" spans="1:13" s="17" customFormat="1" ht="12.75">
      <c r="A13" s="47"/>
      <c r="B13" s="48">
        <v>1471310</v>
      </c>
      <c r="C13" s="54"/>
      <c r="D13" s="49" t="s">
        <v>22</v>
      </c>
      <c r="E13" s="55" t="s">
        <v>1133</v>
      </c>
      <c r="F13" s="56"/>
      <c r="G13" s="57"/>
      <c r="H13" s="58">
        <v>-5716690</v>
      </c>
      <c r="I13" s="24">
        <v>2942.62</v>
      </c>
      <c r="J13" s="42"/>
      <c r="K13" s="42"/>
      <c r="L13" s="42"/>
      <c r="M13" s="2">
        <v>500</v>
      </c>
    </row>
    <row r="14" spans="1:13" s="17" customFormat="1" ht="12.75">
      <c r="A14" s="47"/>
      <c r="B14" s="48">
        <v>116500</v>
      </c>
      <c r="C14" s="54"/>
      <c r="D14" s="49" t="s">
        <v>23</v>
      </c>
      <c r="E14" s="55" t="s">
        <v>24</v>
      </c>
      <c r="F14" s="56"/>
      <c r="G14" s="57"/>
      <c r="H14" s="58">
        <v>-5833190</v>
      </c>
      <c r="I14" s="24">
        <v>233</v>
      </c>
      <c r="J14" s="42"/>
      <c r="K14" s="42"/>
      <c r="L14" s="42"/>
      <c r="M14" s="2">
        <v>500</v>
      </c>
    </row>
    <row r="15" spans="1:13" s="17" customFormat="1" ht="12.75">
      <c r="A15" s="47"/>
      <c r="B15" s="48">
        <v>951900</v>
      </c>
      <c r="C15" s="54"/>
      <c r="D15" s="49" t="s">
        <v>25</v>
      </c>
      <c r="E15" s="54" t="s">
        <v>26</v>
      </c>
      <c r="F15" s="56"/>
      <c r="G15" s="57"/>
      <c r="H15" s="58">
        <v>-6785090</v>
      </c>
      <c r="I15" s="24">
        <v>1903.8</v>
      </c>
      <c r="J15" s="42"/>
      <c r="K15" s="42"/>
      <c r="L15" s="42"/>
      <c r="M15" s="2">
        <v>500</v>
      </c>
    </row>
    <row r="16" spans="1:13" s="17" customFormat="1" ht="12.75">
      <c r="A16" s="47"/>
      <c r="B16" s="48">
        <v>1362103</v>
      </c>
      <c r="C16" s="54"/>
      <c r="D16" s="49" t="s">
        <v>27</v>
      </c>
      <c r="E16" s="54"/>
      <c r="F16" s="56"/>
      <c r="G16" s="57"/>
      <c r="H16" s="58">
        <v>-8147193</v>
      </c>
      <c r="I16" s="24">
        <v>2724.206</v>
      </c>
      <c r="J16" s="42"/>
      <c r="K16" s="2"/>
      <c r="L16" s="42"/>
      <c r="M16" s="2">
        <v>500</v>
      </c>
    </row>
    <row r="17" spans="1:13" ht="12.75">
      <c r="A17" s="59"/>
      <c r="B17" s="48">
        <v>8147193</v>
      </c>
      <c r="C17" s="49" t="s">
        <v>1115</v>
      </c>
      <c r="D17" s="54"/>
      <c r="E17" s="54"/>
      <c r="F17" s="56"/>
      <c r="G17" s="57"/>
      <c r="H17" s="58">
        <v>0</v>
      </c>
      <c r="I17" s="24">
        <v>16294.386</v>
      </c>
      <c r="J17" s="2"/>
      <c r="K17" s="2"/>
      <c r="L17" s="2"/>
      <c r="M17" s="2">
        <v>500</v>
      </c>
    </row>
    <row r="18" spans="2:13" ht="12.75">
      <c r="B18" s="43"/>
      <c r="F18" s="60"/>
      <c r="I18" s="24"/>
      <c r="M18" s="2">
        <v>500</v>
      </c>
    </row>
    <row r="19" spans="1:13" s="69" customFormat="1" ht="13.5" thickBot="1">
      <c r="A19" s="61"/>
      <c r="B19" s="62">
        <v>8147193</v>
      </c>
      <c r="C19" s="63" t="s">
        <v>28</v>
      </c>
      <c r="D19" s="64"/>
      <c r="E19" s="64"/>
      <c r="F19" s="65"/>
      <c r="G19" s="66"/>
      <c r="H19" s="67"/>
      <c r="I19" s="68"/>
      <c r="M19" s="2">
        <v>500</v>
      </c>
    </row>
    <row r="20" spans="4:13" ht="12.75">
      <c r="D20" s="14"/>
      <c r="F20" s="70"/>
      <c r="I20" s="24"/>
      <c r="M20" s="2">
        <v>500</v>
      </c>
    </row>
    <row r="21" spans="4:13" ht="12.75">
      <c r="D21" s="14"/>
      <c r="F21" s="70"/>
      <c r="I21" s="24"/>
      <c r="M21" s="2">
        <v>500</v>
      </c>
    </row>
    <row r="22" spans="1:13" s="69" customFormat="1" ht="13.5" thickBot="1">
      <c r="A22" s="61"/>
      <c r="B22" s="71">
        <v>1878055</v>
      </c>
      <c r="C22" s="61"/>
      <c r="D22" s="72" t="s">
        <v>29</v>
      </c>
      <c r="E22" s="64"/>
      <c r="F22" s="65"/>
      <c r="G22" s="66"/>
      <c r="H22" s="73">
        <v>-1878055</v>
      </c>
      <c r="I22" s="68">
        <v>3756.11</v>
      </c>
      <c r="M22" s="2">
        <v>500</v>
      </c>
    </row>
    <row r="23" spans="6:13" ht="12.75">
      <c r="F23" s="70"/>
      <c r="I23" s="24"/>
      <c r="M23" s="2">
        <v>500</v>
      </c>
    </row>
    <row r="24" spans="6:13" ht="12.75">
      <c r="F24" s="70"/>
      <c r="I24" s="24"/>
      <c r="M24" s="2">
        <v>500</v>
      </c>
    </row>
    <row r="25" spans="1:13" s="81" customFormat="1" ht="12.75">
      <c r="A25" s="13"/>
      <c r="B25" s="282">
        <v>57500</v>
      </c>
      <c r="C25" s="75" t="s">
        <v>30</v>
      </c>
      <c r="D25" s="76" t="s">
        <v>31</v>
      </c>
      <c r="E25" s="75" t="s">
        <v>32</v>
      </c>
      <c r="F25" s="77" t="s">
        <v>33</v>
      </c>
      <c r="G25" s="78" t="s">
        <v>34</v>
      </c>
      <c r="H25" s="79"/>
      <c r="I25" s="80">
        <v>115</v>
      </c>
      <c r="J25" s="80"/>
      <c r="K25" s="80"/>
      <c r="M25" s="2">
        <v>500</v>
      </c>
    </row>
    <row r="26" spans="2:13" ht="12.75">
      <c r="B26" s="281"/>
      <c r="D26" s="14"/>
      <c r="F26" s="70"/>
      <c r="H26" s="6">
        <v>0</v>
      </c>
      <c r="I26" s="24">
        <v>0</v>
      </c>
      <c r="M26" s="2">
        <v>500</v>
      </c>
    </row>
    <row r="27" spans="1:13" s="81" customFormat="1" ht="12.75">
      <c r="A27" s="13"/>
      <c r="B27" s="282">
        <v>157100</v>
      </c>
      <c r="C27" s="75" t="s">
        <v>69</v>
      </c>
      <c r="D27" s="76" t="s">
        <v>70</v>
      </c>
      <c r="E27" s="75" t="s">
        <v>71</v>
      </c>
      <c r="F27" s="77" t="s">
        <v>72</v>
      </c>
      <c r="G27" s="78" t="s">
        <v>73</v>
      </c>
      <c r="H27" s="79"/>
      <c r="I27" s="80">
        <v>314.2</v>
      </c>
      <c r="J27" s="80"/>
      <c r="K27" s="80"/>
      <c r="M27" s="2">
        <v>500</v>
      </c>
    </row>
    <row r="28" spans="2:13" ht="12.75">
      <c r="B28" s="281"/>
      <c r="F28" s="70"/>
      <c r="H28" s="6">
        <v>0</v>
      </c>
      <c r="I28" s="24">
        <v>0</v>
      </c>
      <c r="M28" s="2">
        <v>500</v>
      </c>
    </row>
    <row r="29" spans="1:13" ht="12.75">
      <c r="A29" s="13"/>
      <c r="B29" s="282">
        <v>48100</v>
      </c>
      <c r="C29" s="75" t="s">
        <v>115</v>
      </c>
      <c r="D29" s="76" t="s">
        <v>116</v>
      </c>
      <c r="E29" s="75" t="s">
        <v>117</v>
      </c>
      <c r="F29" s="77" t="s">
        <v>118</v>
      </c>
      <c r="G29" s="78" t="s">
        <v>73</v>
      </c>
      <c r="H29" s="79"/>
      <c r="I29" s="80">
        <v>96.2</v>
      </c>
      <c r="J29" s="80"/>
      <c r="K29" s="80"/>
      <c r="L29" s="81"/>
      <c r="M29" s="2">
        <v>500</v>
      </c>
    </row>
    <row r="30" spans="2:13" ht="12.75">
      <c r="B30" s="281"/>
      <c r="F30" s="70"/>
      <c r="H30" s="6">
        <v>0</v>
      </c>
      <c r="I30" s="24">
        <v>0</v>
      </c>
      <c r="M30" s="2">
        <v>500</v>
      </c>
    </row>
    <row r="31" spans="1:13" ht="12.75">
      <c r="A31" s="13"/>
      <c r="B31" s="307">
        <v>40500</v>
      </c>
      <c r="C31" s="75" t="s">
        <v>134</v>
      </c>
      <c r="D31" s="76" t="s">
        <v>116</v>
      </c>
      <c r="E31" s="75" t="s">
        <v>117</v>
      </c>
      <c r="F31" s="77" t="s">
        <v>135</v>
      </c>
      <c r="G31" s="78" t="s">
        <v>73</v>
      </c>
      <c r="H31" s="79"/>
      <c r="I31" s="80">
        <v>81</v>
      </c>
      <c r="J31" s="80"/>
      <c r="K31" s="80"/>
      <c r="L31" s="81"/>
      <c r="M31" s="2">
        <v>500</v>
      </c>
    </row>
    <row r="32" spans="2:13" ht="12.75">
      <c r="B32" s="219"/>
      <c r="F32" s="70"/>
      <c r="H32" s="6">
        <v>0</v>
      </c>
      <c r="I32" s="24">
        <v>0</v>
      </c>
      <c r="M32" s="2">
        <v>500</v>
      </c>
    </row>
    <row r="33" spans="1:13" ht="12.75">
      <c r="A33" s="13"/>
      <c r="B33" s="307">
        <v>25600</v>
      </c>
      <c r="C33" s="75" t="s">
        <v>147</v>
      </c>
      <c r="D33" s="76" t="s">
        <v>116</v>
      </c>
      <c r="E33" s="75" t="s">
        <v>117</v>
      </c>
      <c r="F33" s="77" t="s">
        <v>135</v>
      </c>
      <c r="G33" s="78" t="s">
        <v>73</v>
      </c>
      <c r="H33" s="79"/>
      <c r="I33" s="80">
        <v>51.2</v>
      </c>
      <c r="J33" s="80"/>
      <c r="K33" s="80"/>
      <c r="L33" s="81"/>
      <c r="M33" s="2">
        <v>500</v>
      </c>
    </row>
    <row r="34" spans="1:13" ht="12.75">
      <c r="A34" s="14"/>
      <c r="B34" s="128"/>
      <c r="C34" s="86"/>
      <c r="D34" s="87"/>
      <c r="E34" s="86"/>
      <c r="F34" s="88"/>
      <c r="G34" s="89"/>
      <c r="H34" s="6">
        <v>0</v>
      </c>
      <c r="I34" s="24">
        <v>0</v>
      </c>
      <c r="J34" s="85"/>
      <c r="K34" s="85"/>
      <c r="L34" s="17"/>
      <c r="M34" s="2">
        <v>500</v>
      </c>
    </row>
    <row r="35" spans="1:13" ht="12.75">
      <c r="A35" s="13"/>
      <c r="B35" s="307">
        <v>44250</v>
      </c>
      <c r="C35" s="75" t="s">
        <v>155</v>
      </c>
      <c r="D35" s="76" t="s">
        <v>156</v>
      </c>
      <c r="E35" s="75" t="s">
        <v>117</v>
      </c>
      <c r="F35" s="77" t="s">
        <v>157</v>
      </c>
      <c r="G35" s="78" t="s">
        <v>73</v>
      </c>
      <c r="H35" s="79"/>
      <c r="I35" s="80">
        <v>88.5</v>
      </c>
      <c r="J35" s="80"/>
      <c r="K35" s="80"/>
      <c r="L35" s="81"/>
      <c r="M35" s="2">
        <v>500</v>
      </c>
    </row>
    <row r="36" spans="2:13" ht="12.75">
      <c r="B36" s="219"/>
      <c r="F36" s="70"/>
      <c r="H36" s="6">
        <v>0</v>
      </c>
      <c r="I36" s="24">
        <v>0</v>
      </c>
      <c r="M36" s="2">
        <v>500</v>
      </c>
    </row>
    <row r="37" spans="1:13" ht="12.75">
      <c r="A37" s="13"/>
      <c r="B37" s="307">
        <v>32200</v>
      </c>
      <c r="C37" s="75" t="s">
        <v>170</v>
      </c>
      <c r="D37" s="76" t="s">
        <v>171</v>
      </c>
      <c r="E37" s="75" t="s">
        <v>117</v>
      </c>
      <c r="F37" s="77" t="s">
        <v>172</v>
      </c>
      <c r="G37" s="78" t="s">
        <v>173</v>
      </c>
      <c r="H37" s="79"/>
      <c r="I37" s="80">
        <v>64.4</v>
      </c>
      <c r="J37" s="80"/>
      <c r="K37" s="80"/>
      <c r="L37" s="81"/>
      <c r="M37" s="2">
        <v>500</v>
      </c>
    </row>
    <row r="38" spans="2:13" ht="12.75">
      <c r="B38" s="219"/>
      <c r="F38" s="70"/>
      <c r="H38" s="6">
        <v>0</v>
      </c>
      <c r="I38" s="24">
        <v>0</v>
      </c>
      <c r="M38" s="2">
        <v>500</v>
      </c>
    </row>
    <row r="39" spans="1:13" ht="12.75">
      <c r="A39" s="13"/>
      <c r="B39" s="307">
        <v>53000</v>
      </c>
      <c r="C39" s="75" t="s">
        <v>183</v>
      </c>
      <c r="D39" s="76" t="s">
        <v>184</v>
      </c>
      <c r="E39" s="75" t="s">
        <v>117</v>
      </c>
      <c r="F39" s="77" t="s">
        <v>185</v>
      </c>
      <c r="G39" s="78" t="s">
        <v>73</v>
      </c>
      <c r="H39" s="79"/>
      <c r="I39" s="80">
        <v>106</v>
      </c>
      <c r="J39" s="80"/>
      <c r="K39" s="80"/>
      <c r="L39" s="81"/>
      <c r="M39" s="2">
        <v>500</v>
      </c>
    </row>
    <row r="40" spans="1:13" s="81" customFormat="1" ht="12.75">
      <c r="A40" s="1"/>
      <c r="B40" s="219"/>
      <c r="C40" s="1"/>
      <c r="D40" s="1"/>
      <c r="E40" s="1"/>
      <c r="F40" s="70"/>
      <c r="G40" s="29"/>
      <c r="H40" s="6">
        <v>0</v>
      </c>
      <c r="I40" s="24">
        <v>0</v>
      </c>
      <c r="J40"/>
      <c r="K40"/>
      <c r="L40"/>
      <c r="M40" s="2">
        <v>500</v>
      </c>
    </row>
    <row r="41" spans="1:13" ht="12.75">
      <c r="A41" s="13"/>
      <c r="B41" s="307">
        <v>33500</v>
      </c>
      <c r="C41" s="75" t="s">
        <v>201</v>
      </c>
      <c r="D41" s="76" t="s">
        <v>202</v>
      </c>
      <c r="E41" s="75" t="s">
        <v>203</v>
      </c>
      <c r="F41" s="77" t="s">
        <v>204</v>
      </c>
      <c r="G41" s="78" t="s">
        <v>231</v>
      </c>
      <c r="H41" s="79"/>
      <c r="I41" s="80">
        <v>67</v>
      </c>
      <c r="J41" s="80"/>
      <c r="K41" s="80"/>
      <c r="L41" s="81"/>
      <c r="M41" s="2">
        <v>500</v>
      </c>
    </row>
    <row r="42" spans="2:13" ht="12.75">
      <c r="B42" s="219"/>
      <c r="F42" s="70"/>
      <c r="H42" s="6">
        <v>0</v>
      </c>
      <c r="I42" s="24">
        <v>0</v>
      </c>
      <c r="M42" s="2">
        <v>500</v>
      </c>
    </row>
    <row r="43" spans="1:13" ht="12.75">
      <c r="A43" s="13"/>
      <c r="B43" s="307">
        <v>47300</v>
      </c>
      <c r="C43" s="75" t="s">
        <v>214</v>
      </c>
      <c r="D43" s="76" t="s">
        <v>202</v>
      </c>
      <c r="E43" s="75" t="s">
        <v>203</v>
      </c>
      <c r="F43" s="77" t="s">
        <v>204</v>
      </c>
      <c r="G43" s="78" t="s">
        <v>231</v>
      </c>
      <c r="H43" s="79"/>
      <c r="I43" s="80">
        <v>94.6</v>
      </c>
      <c r="J43" s="80"/>
      <c r="K43" s="80"/>
      <c r="L43" s="81"/>
      <c r="M43" s="2">
        <v>500</v>
      </c>
    </row>
    <row r="44" spans="2:13" ht="12.75">
      <c r="B44" s="219"/>
      <c r="F44" s="70"/>
      <c r="H44" s="6">
        <v>0</v>
      </c>
      <c r="I44" s="24">
        <v>0</v>
      </c>
      <c r="M44" s="2">
        <v>500</v>
      </c>
    </row>
    <row r="45" spans="1:13" ht="12.75">
      <c r="A45" s="13"/>
      <c r="B45" s="74">
        <v>48200</v>
      </c>
      <c r="C45" s="75" t="s">
        <v>228</v>
      </c>
      <c r="D45" s="76" t="s">
        <v>229</v>
      </c>
      <c r="E45" s="75" t="s">
        <v>117</v>
      </c>
      <c r="F45" s="77" t="s">
        <v>230</v>
      </c>
      <c r="G45" s="78" t="s">
        <v>231</v>
      </c>
      <c r="H45" s="79"/>
      <c r="I45" s="80">
        <v>96.4</v>
      </c>
      <c r="J45" s="80"/>
      <c r="K45" s="80"/>
      <c r="L45" s="81"/>
      <c r="M45" s="2">
        <v>500</v>
      </c>
    </row>
    <row r="46" spans="2:13" ht="12.75">
      <c r="B46" s="219"/>
      <c r="F46" s="70"/>
      <c r="H46" s="6">
        <v>0</v>
      </c>
      <c r="I46" s="24">
        <v>0</v>
      </c>
      <c r="M46" s="2">
        <v>500</v>
      </c>
    </row>
    <row r="47" spans="1:13" ht="12.75">
      <c r="A47" s="13"/>
      <c r="B47" s="273">
        <v>63400</v>
      </c>
      <c r="C47" s="75" t="s">
        <v>246</v>
      </c>
      <c r="D47" s="76" t="s">
        <v>247</v>
      </c>
      <c r="E47" s="75" t="s">
        <v>71</v>
      </c>
      <c r="F47" s="77" t="s">
        <v>248</v>
      </c>
      <c r="G47" s="78" t="s">
        <v>249</v>
      </c>
      <c r="H47" s="79"/>
      <c r="I47" s="80">
        <v>126.8</v>
      </c>
      <c r="J47" s="80"/>
      <c r="K47" s="80"/>
      <c r="L47" s="81"/>
      <c r="M47" s="2">
        <v>500</v>
      </c>
    </row>
    <row r="48" spans="2:13" ht="12.75">
      <c r="B48" s="274"/>
      <c r="D48" s="14"/>
      <c r="F48" s="70"/>
      <c r="H48" s="6">
        <v>0</v>
      </c>
      <c r="I48" s="24">
        <v>0</v>
      </c>
      <c r="M48" s="2">
        <v>500</v>
      </c>
    </row>
    <row r="49" spans="1:13" ht="12.75">
      <c r="A49" s="13"/>
      <c r="B49" s="273">
        <v>26400</v>
      </c>
      <c r="C49" s="75" t="s">
        <v>267</v>
      </c>
      <c r="D49" s="76" t="s">
        <v>268</v>
      </c>
      <c r="E49" s="75" t="s">
        <v>117</v>
      </c>
      <c r="F49" s="77" t="s">
        <v>269</v>
      </c>
      <c r="G49" s="78" t="s">
        <v>270</v>
      </c>
      <c r="H49" s="79"/>
      <c r="I49" s="80">
        <v>52.8</v>
      </c>
      <c r="J49" s="80"/>
      <c r="K49" s="80"/>
      <c r="L49" s="81"/>
      <c r="M49" s="2">
        <v>500</v>
      </c>
    </row>
    <row r="50" spans="2:13" ht="12.75">
      <c r="B50" s="274"/>
      <c r="F50" s="70"/>
      <c r="H50" s="6">
        <v>0</v>
      </c>
      <c r="I50" s="24">
        <v>0</v>
      </c>
      <c r="M50" s="2">
        <v>500</v>
      </c>
    </row>
    <row r="51" spans="1:13" s="81" customFormat="1" ht="12.75">
      <c r="A51" s="13"/>
      <c r="B51" s="273">
        <v>153000</v>
      </c>
      <c r="C51" s="75" t="s">
        <v>280</v>
      </c>
      <c r="D51" s="76" t="s">
        <v>281</v>
      </c>
      <c r="E51" s="75" t="s">
        <v>32</v>
      </c>
      <c r="F51" s="77" t="s">
        <v>33</v>
      </c>
      <c r="G51" s="78" t="s">
        <v>34</v>
      </c>
      <c r="H51" s="79"/>
      <c r="I51" s="80">
        <v>306</v>
      </c>
      <c r="J51" s="80"/>
      <c r="K51" s="80"/>
      <c r="M51" s="2">
        <v>500</v>
      </c>
    </row>
    <row r="52" spans="2:13" ht="12.75">
      <c r="B52" s="274"/>
      <c r="F52" s="70"/>
      <c r="H52" s="6">
        <v>0</v>
      </c>
      <c r="I52" s="24">
        <v>0</v>
      </c>
      <c r="M52" s="2">
        <v>500</v>
      </c>
    </row>
    <row r="53" spans="1:13" ht="12.75">
      <c r="A53" s="13"/>
      <c r="B53" s="273">
        <v>62700</v>
      </c>
      <c r="C53" s="75" t="s">
        <v>310</v>
      </c>
      <c r="D53" s="76" t="s">
        <v>311</v>
      </c>
      <c r="E53" s="75" t="s">
        <v>312</v>
      </c>
      <c r="F53" s="77" t="s">
        <v>313</v>
      </c>
      <c r="G53" s="78" t="s">
        <v>270</v>
      </c>
      <c r="H53" s="79"/>
      <c r="I53" s="80">
        <v>125.4</v>
      </c>
      <c r="J53" s="80"/>
      <c r="K53" s="80"/>
      <c r="L53" s="81"/>
      <c r="M53" s="2">
        <v>500</v>
      </c>
    </row>
    <row r="54" spans="2:13" ht="12.75">
      <c r="B54" s="274"/>
      <c r="D54" s="14"/>
      <c r="F54" s="70"/>
      <c r="H54" s="6">
        <v>0</v>
      </c>
      <c r="I54" s="24">
        <v>0</v>
      </c>
      <c r="M54" s="2">
        <v>500</v>
      </c>
    </row>
    <row r="55" spans="1:13" ht="12.75">
      <c r="A55" s="13"/>
      <c r="B55" s="273">
        <v>27900</v>
      </c>
      <c r="C55" s="75" t="s">
        <v>327</v>
      </c>
      <c r="D55" s="76" t="s">
        <v>328</v>
      </c>
      <c r="E55" s="75" t="s">
        <v>117</v>
      </c>
      <c r="F55" s="77" t="s">
        <v>329</v>
      </c>
      <c r="G55" s="78" t="s">
        <v>270</v>
      </c>
      <c r="H55" s="79"/>
      <c r="I55" s="80">
        <v>55.8</v>
      </c>
      <c r="J55" s="80"/>
      <c r="K55" s="80"/>
      <c r="L55" s="81"/>
      <c r="M55" s="2">
        <v>500</v>
      </c>
    </row>
    <row r="56" spans="2:13" ht="12.75">
      <c r="B56" s="274"/>
      <c r="D56" s="14"/>
      <c r="F56" s="70"/>
      <c r="H56" s="6">
        <v>0</v>
      </c>
      <c r="I56" s="24">
        <v>0</v>
      </c>
      <c r="M56" s="2">
        <v>500</v>
      </c>
    </row>
    <row r="57" spans="1:13" ht="12.75">
      <c r="A57" s="13"/>
      <c r="B57" s="273">
        <v>40400</v>
      </c>
      <c r="C57" s="75" t="s">
        <v>339</v>
      </c>
      <c r="D57" s="76" t="s">
        <v>340</v>
      </c>
      <c r="E57" s="75" t="s">
        <v>312</v>
      </c>
      <c r="F57" s="77" t="s">
        <v>341</v>
      </c>
      <c r="G57" s="78" t="s">
        <v>173</v>
      </c>
      <c r="H57" s="79"/>
      <c r="I57" s="80">
        <v>80.8</v>
      </c>
      <c r="J57" s="80"/>
      <c r="K57" s="80"/>
      <c r="L57" s="81"/>
      <c r="M57" s="2">
        <v>500</v>
      </c>
    </row>
    <row r="58" spans="2:13" ht="12.75">
      <c r="B58" s="274"/>
      <c r="D58" s="14"/>
      <c r="F58" s="70"/>
      <c r="H58" s="6">
        <v>0</v>
      </c>
      <c r="I58" s="24">
        <v>0</v>
      </c>
      <c r="M58" s="2">
        <v>500</v>
      </c>
    </row>
    <row r="59" spans="1:13" ht="12.75">
      <c r="A59" s="13"/>
      <c r="B59" s="273">
        <v>25200</v>
      </c>
      <c r="C59" s="75" t="s">
        <v>353</v>
      </c>
      <c r="D59" s="76" t="s">
        <v>354</v>
      </c>
      <c r="E59" s="75" t="s">
        <v>117</v>
      </c>
      <c r="F59" s="77" t="s">
        <v>135</v>
      </c>
      <c r="G59" s="78" t="s">
        <v>73</v>
      </c>
      <c r="H59" s="79"/>
      <c r="I59" s="80">
        <v>50.4</v>
      </c>
      <c r="J59" s="80"/>
      <c r="K59" s="80"/>
      <c r="L59" s="81"/>
      <c r="M59" s="2">
        <v>500</v>
      </c>
    </row>
    <row r="60" spans="1:13" ht="12.75">
      <c r="A60" s="14"/>
      <c r="B60" s="275"/>
      <c r="C60" s="86"/>
      <c r="D60" s="87"/>
      <c r="E60" s="86"/>
      <c r="F60" s="88"/>
      <c r="G60" s="89"/>
      <c r="H60" s="6">
        <v>0</v>
      </c>
      <c r="I60" s="24">
        <v>0</v>
      </c>
      <c r="J60" s="85"/>
      <c r="K60" s="85"/>
      <c r="L60" s="17"/>
      <c r="M60" s="2">
        <v>500</v>
      </c>
    </row>
    <row r="61" spans="1:13" ht="12.75">
      <c r="A61" s="13"/>
      <c r="B61" s="273">
        <v>15700</v>
      </c>
      <c r="C61" s="75" t="s">
        <v>365</v>
      </c>
      <c r="D61" s="76" t="s">
        <v>366</v>
      </c>
      <c r="E61" s="75" t="s">
        <v>32</v>
      </c>
      <c r="F61" s="77" t="s">
        <v>367</v>
      </c>
      <c r="G61" s="78" t="s">
        <v>73</v>
      </c>
      <c r="H61" s="79"/>
      <c r="I61" s="80">
        <v>31.4</v>
      </c>
      <c r="J61" s="80"/>
      <c r="K61" s="80"/>
      <c r="L61" s="81"/>
      <c r="M61" s="2">
        <v>500</v>
      </c>
    </row>
    <row r="62" spans="2:13" ht="12.75">
      <c r="B62" s="274"/>
      <c r="F62" s="70"/>
      <c r="H62" s="6">
        <v>0</v>
      </c>
      <c r="I62" s="24">
        <v>0</v>
      </c>
      <c r="M62" s="2">
        <v>500</v>
      </c>
    </row>
    <row r="63" spans="1:13" ht="12.75">
      <c r="A63" s="13"/>
      <c r="B63" s="273">
        <v>57000</v>
      </c>
      <c r="C63" s="75" t="s">
        <v>374</v>
      </c>
      <c r="D63" s="76" t="s">
        <v>375</v>
      </c>
      <c r="E63" s="75" t="s">
        <v>117</v>
      </c>
      <c r="F63" s="77" t="s">
        <v>376</v>
      </c>
      <c r="G63" s="78" t="s">
        <v>173</v>
      </c>
      <c r="H63" s="79"/>
      <c r="I63" s="80">
        <v>114</v>
      </c>
      <c r="J63" s="80"/>
      <c r="K63" s="80"/>
      <c r="L63" s="81"/>
      <c r="M63" s="2">
        <v>500</v>
      </c>
    </row>
    <row r="64" spans="2:13" ht="12.75">
      <c r="B64" s="274"/>
      <c r="F64" s="70"/>
      <c r="H64" s="6">
        <v>0</v>
      </c>
      <c r="I64" s="24">
        <v>0</v>
      </c>
      <c r="M64" s="2">
        <v>500</v>
      </c>
    </row>
    <row r="65" spans="1:13" ht="12.75">
      <c r="A65" s="13"/>
      <c r="B65" s="273">
        <v>39500</v>
      </c>
      <c r="C65" s="75" t="s">
        <v>407</v>
      </c>
      <c r="D65" s="76" t="s">
        <v>408</v>
      </c>
      <c r="E65" s="75" t="s">
        <v>117</v>
      </c>
      <c r="F65" s="77" t="s">
        <v>409</v>
      </c>
      <c r="G65" s="78" t="s">
        <v>73</v>
      </c>
      <c r="H65" s="79"/>
      <c r="I65" s="80">
        <v>79</v>
      </c>
      <c r="J65" s="80"/>
      <c r="K65" s="80"/>
      <c r="L65" s="81"/>
      <c r="M65" s="2">
        <v>500</v>
      </c>
    </row>
    <row r="66" spans="1:13" s="81" customFormat="1" ht="12.75">
      <c r="A66" s="1"/>
      <c r="B66" s="274"/>
      <c r="C66" s="1"/>
      <c r="D66" s="1"/>
      <c r="E66" s="1"/>
      <c r="F66" s="70"/>
      <c r="G66" s="29"/>
      <c r="H66" s="6">
        <v>0</v>
      </c>
      <c r="I66" s="24">
        <v>0</v>
      </c>
      <c r="J66"/>
      <c r="K66"/>
      <c r="L66"/>
      <c r="M66" s="2">
        <v>500</v>
      </c>
    </row>
    <row r="67" spans="1:13" ht="12.75">
      <c r="A67" s="13"/>
      <c r="B67" s="273">
        <v>65100</v>
      </c>
      <c r="C67" s="75" t="s">
        <v>420</v>
      </c>
      <c r="D67" s="76" t="s">
        <v>421</v>
      </c>
      <c r="E67" s="75" t="s">
        <v>422</v>
      </c>
      <c r="F67" s="77" t="s">
        <v>423</v>
      </c>
      <c r="G67" s="78" t="s">
        <v>231</v>
      </c>
      <c r="H67" s="79"/>
      <c r="I67" s="80">
        <v>130.2</v>
      </c>
      <c r="J67" s="80"/>
      <c r="K67" s="80"/>
      <c r="L67" s="81"/>
      <c r="M67" s="2">
        <v>500</v>
      </c>
    </row>
    <row r="68" spans="1:13" ht="12.75">
      <c r="A68" s="14"/>
      <c r="B68" s="275"/>
      <c r="C68" s="14"/>
      <c r="D68" s="14"/>
      <c r="E68" s="14"/>
      <c r="F68" s="70"/>
      <c r="G68" s="32"/>
      <c r="H68" s="6">
        <v>0</v>
      </c>
      <c r="I68" s="24">
        <v>0</v>
      </c>
      <c r="J68" s="17"/>
      <c r="K68" s="17"/>
      <c r="L68" s="17"/>
      <c r="M68" s="2">
        <v>500</v>
      </c>
    </row>
    <row r="69" spans="1:13" ht="12.75">
      <c r="A69" s="13"/>
      <c r="B69" s="273">
        <v>66650</v>
      </c>
      <c r="C69" s="75" t="s">
        <v>444</v>
      </c>
      <c r="D69" s="76" t="s">
        <v>445</v>
      </c>
      <c r="E69" s="75" t="s">
        <v>203</v>
      </c>
      <c r="F69" s="77" t="s">
        <v>446</v>
      </c>
      <c r="G69" s="78" t="s">
        <v>34</v>
      </c>
      <c r="H69" s="79"/>
      <c r="I69" s="80">
        <v>133.3</v>
      </c>
      <c r="J69" s="80"/>
      <c r="K69" s="80"/>
      <c r="L69" s="81"/>
      <c r="M69" s="2">
        <v>500</v>
      </c>
    </row>
    <row r="70" spans="2:13" ht="12.75">
      <c r="B70" s="274"/>
      <c r="D70" s="14"/>
      <c r="F70" s="70"/>
      <c r="H70" s="6">
        <v>0</v>
      </c>
      <c r="I70" s="24">
        <v>0</v>
      </c>
      <c r="M70" s="2">
        <v>500</v>
      </c>
    </row>
    <row r="71" spans="1:13" ht="12.75">
      <c r="A71" s="13"/>
      <c r="B71" s="273">
        <v>51400</v>
      </c>
      <c r="C71" s="75" t="s">
        <v>467</v>
      </c>
      <c r="D71" s="76" t="s">
        <v>468</v>
      </c>
      <c r="E71" s="75" t="s">
        <v>203</v>
      </c>
      <c r="F71" s="77" t="s">
        <v>446</v>
      </c>
      <c r="G71" s="78" t="s">
        <v>469</v>
      </c>
      <c r="H71" s="79"/>
      <c r="I71" s="80">
        <v>102.8</v>
      </c>
      <c r="J71" s="80"/>
      <c r="K71" s="80"/>
      <c r="L71" s="81"/>
      <c r="M71" s="2">
        <v>500</v>
      </c>
    </row>
    <row r="72" spans="2:13" ht="12.75">
      <c r="B72" s="274"/>
      <c r="F72" s="70"/>
      <c r="H72" s="6">
        <v>0</v>
      </c>
      <c r="I72" s="24">
        <v>0</v>
      </c>
      <c r="M72" s="2">
        <v>500</v>
      </c>
    </row>
    <row r="73" spans="1:13" s="81" customFormat="1" ht="12.75">
      <c r="A73" s="13"/>
      <c r="B73" s="273">
        <v>19700</v>
      </c>
      <c r="C73" s="75" t="s">
        <v>480</v>
      </c>
      <c r="D73" s="76" t="s">
        <v>481</v>
      </c>
      <c r="E73" s="75" t="s">
        <v>203</v>
      </c>
      <c r="F73" s="77" t="s">
        <v>482</v>
      </c>
      <c r="G73" s="78" t="s">
        <v>249</v>
      </c>
      <c r="H73" s="79"/>
      <c r="I73" s="80">
        <v>39.4</v>
      </c>
      <c r="J73" s="80"/>
      <c r="K73" s="80"/>
      <c r="M73" s="2">
        <v>500</v>
      </c>
    </row>
    <row r="74" spans="2:13" ht="12.75">
      <c r="B74" s="274"/>
      <c r="F74" s="70"/>
      <c r="H74" s="6">
        <v>0</v>
      </c>
      <c r="I74" s="24">
        <v>0</v>
      </c>
      <c r="M74" s="2">
        <v>500</v>
      </c>
    </row>
    <row r="75" spans="1:13" s="81" customFormat="1" ht="12.75">
      <c r="A75" s="13"/>
      <c r="B75" s="273">
        <v>19200</v>
      </c>
      <c r="C75" s="75" t="s">
        <v>487</v>
      </c>
      <c r="D75" s="76" t="s">
        <v>488</v>
      </c>
      <c r="E75" s="75" t="s">
        <v>203</v>
      </c>
      <c r="F75" s="77" t="s">
        <v>482</v>
      </c>
      <c r="G75" s="78" t="s">
        <v>249</v>
      </c>
      <c r="H75" s="79"/>
      <c r="I75" s="80">
        <v>38.4</v>
      </c>
      <c r="J75" s="80"/>
      <c r="K75" s="80"/>
      <c r="M75" s="2">
        <v>500</v>
      </c>
    </row>
    <row r="76" spans="2:13" ht="12.75">
      <c r="B76" s="274"/>
      <c r="F76" s="70"/>
      <c r="H76" s="6">
        <v>0</v>
      </c>
      <c r="I76" s="24">
        <v>0</v>
      </c>
      <c r="M76" s="2">
        <v>500</v>
      </c>
    </row>
    <row r="77" spans="1:13" ht="12.75">
      <c r="A77" s="13"/>
      <c r="B77" s="277">
        <v>4000</v>
      </c>
      <c r="C77" s="13" t="s">
        <v>66</v>
      </c>
      <c r="D77" s="13"/>
      <c r="E77" s="13"/>
      <c r="F77" s="82"/>
      <c r="G77" s="20"/>
      <c r="H77" s="79">
        <v>0</v>
      </c>
      <c r="I77" s="80">
        <v>8</v>
      </c>
      <c r="J77" s="81"/>
      <c r="K77" s="81"/>
      <c r="L77" s="81"/>
      <c r="M77" s="2">
        <v>500</v>
      </c>
    </row>
    <row r="78" spans="2:13" ht="12.75">
      <c r="B78" s="274"/>
      <c r="F78" s="70"/>
      <c r="H78" s="6">
        <v>0</v>
      </c>
      <c r="I78" s="24">
        <v>0</v>
      </c>
      <c r="M78" s="2">
        <v>500</v>
      </c>
    </row>
    <row r="79" spans="1:14" ht="12.75">
      <c r="A79" s="13"/>
      <c r="B79" s="273">
        <v>557555</v>
      </c>
      <c r="C79" s="267" t="s">
        <v>871</v>
      </c>
      <c r="D79" s="13"/>
      <c r="E79" s="13"/>
      <c r="F79" s="129"/>
      <c r="G79" s="20"/>
      <c r="H79" s="79">
        <v>0</v>
      </c>
      <c r="I79" s="80">
        <v>1115.11</v>
      </c>
      <c r="J79" s="81"/>
      <c r="K79" s="81"/>
      <c r="L79" s="81"/>
      <c r="M79" s="2">
        <v>500</v>
      </c>
      <c r="N79" s="41">
        <v>500</v>
      </c>
    </row>
    <row r="80" spans="3:13" ht="12.75">
      <c r="C80" s="97"/>
      <c r="F80" s="70"/>
      <c r="H80" s="6">
        <v>0</v>
      </c>
      <c r="I80" s="24">
        <v>0</v>
      </c>
      <c r="M80" s="2">
        <v>500</v>
      </c>
    </row>
    <row r="81" spans="6:13" ht="12.75">
      <c r="F81" s="70"/>
      <c r="H81" s="6">
        <v>0</v>
      </c>
      <c r="I81" s="24">
        <v>0</v>
      </c>
      <c r="M81" s="2">
        <v>500</v>
      </c>
    </row>
    <row r="82" spans="2:13" ht="12.75">
      <c r="B82" s="9"/>
      <c r="F82" s="70"/>
      <c r="H82" s="6">
        <v>0</v>
      </c>
      <c r="I82" s="24">
        <v>0</v>
      </c>
      <c r="M82" s="2">
        <v>500</v>
      </c>
    </row>
    <row r="83" spans="2:13" ht="12.75">
      <c r="B83" s="9"/>
      <c r="F83" s="70"/>
      <c r="H83" s="6">
        <v>0</v>
      </c>
      <c r="I83" s="24">
        <v>0</v>
      </c>
      <c r="M83" s="2">
        <v>500</v>
      </c>
    </row>
    <row r="84" spans="1:13" ht="13.5" thickBot="1">
      <c r="A84" s="61"/>
      <c r="B84" s="71">
        <v>495800</v>
      </c>
      <c r="C84" s="61"/>
      <c r="D84" s="72" t="s">
        <v>498</v>
      </c>
      <c r="E84" s="64"/>
      <c r="F84" s="65"/>
      <c r="G84" s="66"/>
      <c r="H84" s="67">
        <v>0</v>
      </c>
      <c r="I84" s="68">
        <v>991.6</v>
      </c>
      <c r="J84" s="69"/>
      <c r="K84" s="69"/>
      <c r="L84" s="69"/>
      <c r="M84" s="2">
        <v>500</v>
      </c>
    </row>
    <row r="85" spans="1:13" s="81" customFormat="1" ht="12.75">
      <c r="A85" s="1"/>
      <c r="B85" s="43"/>
      <c r="C85" s="1"/>
      <c r="D85" s="1"/>
      <c r="E85" s="1"/>
      <c r="F85" s="70"/>
      <c r="G85" s="29"/>
      <c r="H85" s="6">
        <v>0</v>
      </c>
      <c r="I85" s="24">
        <v>0</v>
      </c>
      <c r="J85"/>
      <c r="K85"/>
      <c r="L85"/>
      <c r="M85" s="2">
        <v>500</v>
      </c>
    </row>
    <row r="86" spans="1:13" s="17" customFormat="1" ht="12.75">
      <c r="A86" s="1"/>
      <c r="B86" s="43"/>
      <c r="C86" s="1"/>
      <c r="D86" s="1"/>
      <c r="E86" s="1"/>
      <c r="F86" s="70"/>
      <c r="G86" s="29"/>
      <c r="H86" s="6">
        <v>0</v>
      </c>
      <c r="I86" s="24">
        <v>0</v>
      </c>
      <c r="J86"/>
      <c r="K86"/>
      <c r="L86"/>
      <c r="M86" s="2">
        <v>500</v>
      </c>
    </row>
    <row r="87" spans="1:13" ht="12.75">
      <c r="A87" s="13"/>
      <c r="B87" s="74">
        <v>135800</v>
      </c>
      <c r="C87" s="75" t="s">
        <v>30</v>
      </c>
      <c r="D87" s="76" t="s">
        <v>499</v>
      </c>
      <c r="E87" s="75" t="s">
        <v>32</v>
      </c>
      <c r="F87" s="77" t="s">
        <v>33</v>
      </c>
      <c r="G87" s="78" t="s">
        <v>34</v>
      </c>
      <c r="H87" s="79"/>
      <c r="I87" s="80">
        <v>271.6</v>
      </c>
      <c r="J87" s="80"/>
      <c r="K87" s="80"/>
      <c r="L87" s="81"/>
      <c r="M87" s="2">
        <v>500</v>
      </c>
    </row>
    <row r="88" spans="2:13" ht="12.75">
      <c r="B88" s="43"/>
      <c r="F88" s="70"/>
      <c r="H88" s="6">
        <v>0</v>
      </c>
      <c r="I88" s="24">
        <v>0</v>
      </c>
      <c r="M88" s="2">
        <v>500</v>
      </c>
    </row>
    <row r="89" spans="1:13" ht="12.75">
      <c r="A89" s="13"/>
      <c r="B89" s="273">
        <v>360000</v>
      </c>
      <c r="C89" s="13" t="s">
        <v>871</v>
      </c>
      <c r="D89" s="13"/>
      <c r="E89" s="13"/>
      <c r="F89" s="129"/>
      <c r="G89" s="20"/>
      <c r="H89" s="130">
        <v>0</v>
      </c>
      <c r="I89" s="136">
        <v>720</v>
      </c>
      <c r="J89" s="81"/>
      <c r="K89" s="81"/>
      <c r="L89" s="81"/>
      <c r="M89" s="2">
        <v>500</v>
      </c>
    </row>
    <row r="90" spans="6:13" ht="12.75">
      <c r="F90" s="70"/>
      <c r="H90" s="6">
        <v>0</v>
      </c>
      <c r="I90" s="24">
        <v>0</v>
      </c>
      <c r="M90" s="2">
        <v>500</v>
      </c>
    </row>
    <row r="91" spans="6:13" ht="12.75">
      <c r="F91" s="70"/>
      <c r="I91" s="24"/>
      <c r="M91" s="2">
        <v>500</v>
      </c>
    </row>
    <row r="92" spans="5:13" ht="12.75">
      <c r="E92" s="1" t="s">
        <v>1171</v>
      </c>
      <c r="F92" s="70" t="s">
        <v>1171</v>
      </c>
      <c r="I92" s="24"/>
      <c r="M92" s="2">
        <v>500</v>
      </c>
    </row>
    <row r="93" spans="6:13" ht="12.75">
      <c r="F93" s="70"/>
      <c r="H93" s="6">
        <v>0</v>
      </c>
      <c r="I93" s="24">
        <v>0</v>
      </c>
      <c r="M93" s="2">
        <v>500</v>
      </c>
    </row>
    <row r="94" spans="1:13" ht="13.5" thickBot="1">
      <c r="A94" s="61"/>
      <c r="B94" s="62">
        <v>1871525</v>
      </c>
      <c r="C94" s="64"/>
      <c r="D94" s="102" t="s">
        <v>514</v>
      </c>
      <c r="E94" s="61"/>
      <c r="F94" s="103"/>
      <c r="G94" s="66"/>
      <c r="H94" s="67">
        <v>-1871525</v>
      </c>
      <c r="I94" s="68">
        <v>3743.05</v>
      </c>
      <c r="J94" s="69"/>
      <c r="K94" s="69"/>
      <c r="L94" s="69"/>
      <c r="M94" s="2">
        <v>500</v>
      </c>
    </row>
    <row r="95" spans="2:13" ht="12.75">
      <c r="B95" s="36"/>
      <c r="C95" s="14"/>
      <c r="D95" s="14"/>
      <c r="E95" s="37"/>
      <c r="G95" s="38"/>
      <c r="H95" s="6">
        <v>0</v>
      </c>
      <c r="I95" s="24">
        <v>0</v>
      </c>
      <c r="M95" s="2">
        <v>500</v>
      </c>
    </row>
    <row r="96" spans="2:13" ht="12.75">
      <c r="B96" s="31"/>
      <c r="C96" s="14"/>
      <c r="D96" s="14"/>
      <c r="E96" s="14"/>
      <c r="G96" s="32"/>
      <c r="H96" s="6">
        <v>0</v>
      </c>
      <c r="I96" s="24">
        <v>0</v>
      </c>
      <c r="M96" s="2">
        <v>500</v>
      </c>
    </row>
    <row r="97" spans="1:13" s="81" customFormat="1" ht="12.75">
      <c r="A97" s="13"/>
      <c r="B97" s="322">
        <v>312500</v>
      </c>
      <c r="C97" s="13" t="s">
        <v>35</v>
      </c>
      <c r="D97" s="13"/>
      <c r="E97" s="13"/>
      <c r="F97" s="20"/>
      <c r="G97" s="20"/>
      <c r="H97" s="79">
        <v>0</v>
      </c>
      <c r="I97" s="80">
        <v>625</v>
      </c>
      <c r="M97" s="2">
        <v>500</v>
      </c>
    </row>
    <row r="98" spans="2:13" ht="12.75">
      <c r="B98" s="321"/>
      <c r="H98" s="6">
        <v>0</v>
      </c>
      <c r="I98" s="24">
        <v>0</v>
      </c>
      <c r="M98" s="2">
        <v>500</v>
      </c>
    </row>
    <row r="99" spans="1:13" s="81" customFormat="1" ht="12.75">
      <c r="A99" s="13"/>
      <c r="B99" s="322">
        <v>1400</v>
      </c>
      <c r="C99" s="13" t="s">
        <v>1</v>
      </c>
      <c r="D99" s="13"/>
      <c r="E99" s="13"/>
      <c r="F99" s="95"/>
      <c r="G99" s="20"/>
      <c r="H99" s="79">
        <v>0</v>
      </c>
      <c r="I99" s="80">
        <v>2.8</v>
      </c>
      <c r="M99" s="2">
        <v>500</v>
      </c>
    </row>
    <row r="100" spans="1:13" s="17" customFormat="1" ht="12.75">
      <c r="A100" s="14"/>
      <c r="B100" s="320"/>
      <c r="C100" s="14"/>
      <c r="D100" s="14"/>
      <c r="E100" s="14"/>
      <c r="F100" s="32"/>
      <c r="G100" s="32"/>
      <c r="H100" s="6">
        <v>0</v>
      </c>
      <c r="I100" s="24">
        <v>0</v>
      </c>
      <c r="M100" s="2">
        <v>500</v>
      </c>
    </row>
    <row r="101" spans="1:13" s="81" customFormat="1" ht="12.75">
      <c r="A101" s="13"/>
      <c r="B101" s="322">
        <v>91400</v>
      </c>
      <c r="C101" s="13" t="s">
        <v>59</v>
      </c>
      <c r="D101" s="13"/>
      <c r="E101" s="13"/>
      <c r="F101" s="20"/>
      <c r="G101" s="20"/>
      <c r="H101" s="79">
        <v>0</v>
      </c>
      <c r="I101" s="80">
        <v>182.8</v>
      </c>
      <c r="M101" s="2">
        <v>500</v>
      </c>
    </row>
    <row r="102" spans="1:13" s="17" customFormat="1" ht="12.75">
      <c r="A102" s="14"/>
      <c r="B102" s="320"/>
      <c r="C102" s="14"/>
      <c r="D102" s="14"/>
      <c r="E102" s="14"/>
      <c r="F102" s="32"/>
      <c r="G102" s="32"/>
      <c r="H102" s="6">
        <v>0</v>
      </c>
      <c r="I102" s="24">
        <v>0</v>
      </c>
      <c r="M102" s="2">
        <v>500</v>
      </c>
    </row>
    <row r="103" spans="1:13" s="81" customFormat="1" ht="12.75">
      <c r="A103" s="13"/>
      <c r="B103" s="322">
        <v>132250</v>
      </c>
      <c r="C103" s="13" t="s">
        <v>664</v>
      </c>
      <c r="D103" s="13"/>
      <c r="E103" s="13"/>
      <c r="F103" s="20"/>
      <c r="G103" s="20"/>
      <c r="H103" s="79">
        <v>0</v>
      </c>
      <c r="I103" s="80">
        <v>264.5</v>
      </c>
      <c r="M103" s="2">
        <v>500</v>
      </c>
    </row>
    <row r="104" spans="1:13" s="17" customFormat="1" ht="12.75">
      <c r="A104" s="14"/>
      <c r="B104" s="320"/>
      <c r="C104" s="14"/>
      <c r="D104" s="14"/>
      <c r="E104" s="14"/>
      <c r="F104" s="32"/>
      <c r="G104" s="32"/>
      <c r="H104" s="6">
        <v>0</v>
      </c>
      <c r="I104" s="24">
        <v>0</v>
      </c>
      <c r="M104" s="2">
        <v>500</v>
      </c>
    </row>
    <row r="105" spans="1:13" s="81" customFormat="1" ht="12.75">
      <c r="A105" s="13"/>
      <c r="B105" s="322">
        <v>106000</v>
      </c>
      <c r="C105" s="13" t="s">
        <v>669</v>
      </c>
      <c r="D105" s="13"/>
      <c r="E105" s="13"/>
      <c r="F105" s="20"/>
      <c r="G105" s="20"/>
      <c r="H105" s="79">
        <v>0</v>
      </c>
      <c r="I105" s="80">
        <v>212</v>
      </c>
      <c r="M105" s="2">
        <v>500</v>
      </c>
    </row>
    <row r="106" spans="1:13" s="17" customFormat="1" ht="12.75">
      <c r="A106" s="14"/>
      <c r="B106" s="320"/>
      <c r="C106" s="14"/>
      <c r="D106" s="14"/>
      <c r="E106" s="14"/>
      <c r="F106" s="32"/>
      <c r="G106" s="32"/>
      <c r="H106" s="6">
        <v>0</v>
      </c>
      <c r="I106" s="24">
        <v>0</v>
      </c>
      <c r="M106" s="2">
        <v>500</v>
      </c>
    </row>
    <row r="107" spans="1:13" s="81" customFormat="1" ht="12.75">
      <c r="A107" s="13"/>
      <c r="B107" s="329">
        <v>55000</v>
      </c>
      <c r="C107" s="13" t="s">
        <v>682</v>
      </c>
      <c r="D107" s="13"/>
      <c r="E107" s="13"/>
      <c r="F107" s="20"/>
      <c r="G107" s="20"/>
      <c r="H107" s="79">
        <v>0</v>
      </c>
      <c r="I107" s="80">
        <v>110</v>
      </c>
      <c r="M107" s="2">
        <v>500</v>
      </c>
    </row>
    <row r="108" spans="1:13" s="17" customFormat="1" ht="12.75">
      <c r="A108" s="14"/>
      <c r="B108" s="320"/>
      <c r="C108" s="14"/>
      <c r="D108" s="14"/>
      <c r="E108" s="14"/>
      <c r="F108" s="32"/>
      <c r="G108" s="32"/>
      <c r="H108" s="6">
        <v>0</v>
      </c>
      <c r="I108" s="24">
        <v>0</v>
      </c>
      <c r="M108" s="2">
        <v>500</v>
      </c>
    </row>
    <row r="109" spans="1:13" s="81" customFormat="1" ht="12.75">
      <c r="A109" s="13"/>
      <c r="B109" s="322">
        <v>38200</v>
      </c>
      <c r="C109" s="13" t="s">
        <v>684</v>
      </c>
      <c r="D109" s="13"/>
      <c r="E109" s="13"/>
      <c r="F109" s="95"/>
      <c r="G109" s="20"/>
      <c r="H109" s="79">
        <v>0</v>
      </c>
      <c r="I109" s="80">
        <v>76.4</v>
      </c>
      <c r="M109" s="2">
        <v>500</v>
      </c>
    </row>
    <row r="110" spans="1:13" s="17" customFormat="1" ht="12.75">
      <c r="A110" s="14"/>
      <c r="B110" s="111"/>
      <c r="C110" s="14"/>
      <c r="D110" s="14"/>
      <c r="E110" s="14"/>
      <c r="F110" s="32"/>
      <c r="G110" s="32"/>
      <c r="H110" s="6">
        <v>0</v>
      </c>
      <c r="I110" s="24">
        <v>0</v>
      </c>
      <c r="M110" s="2">
        <v>500</v>
      </c>
    </row>
    <row r="111" spans="1:13" s="81" customFormat="1" ht="12.75">
      <c r="A111" s="13"/>
      <c r="B111" s="312">
        <v>80000</v>
      </c>
      <c r="C111" s="13" t="s">
        <v>1131</v>
      </c>
      <c r="D111" s="13"/>
      <c r="E111" s="13"/>
      <c r="F111" s="95"/>
      <c r="G111" s="20"/>
      <c r="H111" s="79"/>
      <c r="I111" s="80"/>
      <c r="M111" s="2">
        <v>500</v>
      </c>
    </row>
    <row r="112" spans="1:13" s="17" customFormat="1" ht="12.75">
      <c r="A112" s="14"/>
      <c r="B112" s="311"/>
      <c r="C112" s="14"/>
      <c r="D112" s="14"/>
      <c r="E112" s="14"/>
      <c r="F112" s="38"/>
      <c r="G112" s="32"/>
      <c r="H112" s="6"/>
      <c r="I112" s="24"/>
      <c r="M112" s="2">
        <v>500</v>
      </c>
    </row>
    <row r="113" spans="1:13" s="81" customFormat="1" ht="12.75">
      <c r="A113" s="13"/>
      <c r="B113" s="312">
        <v>305000</v>
      </c>
      <c r="C113" s="13" t="s">
        <v>711</v>
      </c>
      <c r="D113" s="13"/>
      <c r="E113" s="13"/>
      <c r="F113" s="20"/>
      <c r="G113" s="20"/>
      <c r="H113" s="79">
        <v>0</v>
      </c>
      <c r="I113" s="80">
        <v>610</v>
      </c>
      <c r="M113" s="2">
        <v>500</v>
      </c>
    </row>
    <row r="114" spans="1:13" s="17" customFormat="1" ht="12.75">
      <c r="A114" s="14"/>
      <c r="B114" s="311"/>
      <c r="C114" s="14"/>
      <c r="D114" s="14"/>
      <c r="E114" s="14"/>
      <c r="F114" s="32"/>
      <c r="G114" s="32"/>
      <c r="H114" s="6">
        <v>0</v>
      </c>
      <c r="I114" s="24">
        <v>0</v>
      </c>
      <c r="M114" s="2">
        <v>500</v>
      </c>
    </row>
    <row r="115" spans="1:13" s="81" customFormat="1" ht="12.75">
      <c r="A115" s="13"/>
      <c r="B115" s="312">
        <v>1500</v>
      </c>
      <c r="C115" s="13" t="s">
        <v>720</v>
      </c>
      <c r="D115" s="13"/>
      <c r="E115" s="13"/>
      <c r="F115" s="20"/>
      <c r="G115" s="20"/>
      <c r="H115" s="79">
        <v>0</v>
      </c>
      <c r="I115" s="80">
        <v>3</v>
      </c>
      <c r="M115" s="2">
        <v>500</v>
      </c>
    </row>
    <row r="116" spans="1:13" s="17" customFormat="1" ht="12.75">
      <c r="A116" s="14"/>
      <c r="B116" s="31"/>
      <c r="C116" s="14"/>
      <c r="D116" s="14"/>
      <c r="E116" s="14"/>
      <c r="F116" s="32"/>
      <c r="G116" s="32"/>
      <c r="H116" s="6">
        <v>0</v>
      </c>
      <c r="I116" s="24">
        <v>0</v>
      </c>
      <c r="M116" s="2">
        <v>500</v>
      </c>
    </row>
    <row r="117" spans="1:13" s="81" customFormat="1" ht="12.75">
      <c r="A117" s="13"/>
      <c r="B117" s="79">
        <v>748275</v>
      </c>
      <c r="C117" s="267" t="s">
        <v>871</v>
      </c>
      <c r="D117" s="13"/>
      <c r="E117" s="13"/>
      <c r="F117" s="20"/>
      <c r="G117" s="20"/>
      <c r="H117" s="79">
        <v>0</v>
      </c>
      <c r="I117" s="80">
        <v>1496.55</v>
      </c>
      <c r="M117" s="2">
        <v>500</v>
      </c>
    </row>
    <row r="118" spans="3:13" ht="12.75">
      <c r="C118" s="269"/>
      <c r="H118" s="6">
        <v>0</v>
      </c>
      <c r="I118" s="24">
        <v>0</v>
      </c>
      <c r="M118" s="2">
        <v>500</v>
      </c>
    </row>
    <row r="119" spans="8:13" ht="12.75">
      <c r="H119" s="6">
        <v>0</v>
      </c>
      <c r="I119" s="24">
        <v>0</v>
      </c>
      <c r="M119" s="2">
        <v>500</v>
      </c>
    </row>
    <row r="120" spans="8:13" ht="12.75">
      <c r="H120" s="6">
        <v>0</v>
      </c>
      <c r="I120" s="24">
        <v>0</v>
      </c>
      <c r="M120" s="2">
        <v>500</v>
      </c>
    </row>
    <row r="121" spans="8:13" ht="12.75">
      <c r="H121" s="6">
        <v>0</v>
      </c>
      <c r="I121" s="24">
        <v>0</v>
      </c>
      <c r="M121" s="2">
        <v>500</v>
      </c>
    </row>
    <row r="122" spans="1:13" ht="13.5" thickBot="1">
      <c r="A122" s="61"/>
      <c r="B122" s="62">
        <v>1471310</v>
      </c>
      <c r="C122" s="64"/>
      <c r="D122" s="102" t="s">
        <v>22</v>
      </c>
      <c r="E122" s="61"/>
      <c r="F122" s="103"/>
      <c r="G122" s="66"/>
      <c r="H122" s="67">
        <v>-1471310</v>
      </c>
      <c r="I122" s="68">
        <v>2942.62</v>
      </c>
      <c r="J122" s="69"/>
      <c r="K122" s="69"/>
      <c r="L122" s="69"/>
      <c r="M122" s="2">
        <v>500</v>
      </c>
    </row>
    <row r="123" spans="8:13" ht="12.75">
      <c r="H123" s="6">
        <v>0</v>
      </c>
      <c r="I123" s="24">
        <v>0</v>
      </c>
      <c r="M123" s="2">
        <v>500</v>
      </c>
    </row>
    <row r="124" spans="4:13" ht="12.75">
      <c r="D124" s="14"/>
      <c r="H124" s="6">
        <v>0</v>
      </c>
      <c r="I124" s="24">
        <v>0</v>
      </c>
      <c r="M124" s="2">
        <v>500</v>
      </c>
    </row>
    <row r="125" spans="1:13" s="81" customFormat="1" ht="12.75">
      <c r="A125" s="13"/>
      <c r="B125" s="186">
        <v>175000</v>
      </c>
      <c r="C125" s="13" t="s">
        <v>35</v>
      </c>
      <c r="D125" s="13"/>
      <c r="E125" s="13"/>
      <c r="F125" s="20"/>
      <c r="G125" s="20"/>
      <c r="H125" s="79">
        <v>0</v>
      </c>
      <c r="I125" s="80">
        <v>350</v>
      </c>
      <c r="M125" s="2">
        <v>500</v>
      </c>
    </row>
    <row r="126" spans="8:13" ht="12.75">
      <c r="H126" s="6">
        <v>0</v>
      </c>
      <c r="I126" s="24">
        <v>0</v>
      </c>
      <c r="M126" s="2">
        <v>500</v>
      </c>
    </row>
    <row r="127" spans="1:13" s="81" customFormat="1" ht="12.75">
      <c r="A127" s="13"/>
      <c r="B127" s="312">
        <v>98900</v>
      </c>
      <c r="C127" s="13"/>
      <c r="D127" s="13"/>
      <c r="E127" s="13" t="s">
        <v>664</v>
      </c>
      <c r="F127" s="20"/>
      <c r="G127" s="20"/>
      <c r="H127" s="79">
        <v>0</v>
      </c>
      <c r="I127" s="80">
        <v>197.8</v>
      </c>
      <c r="M127" s="2">
        <v>500</v>
      </c>
    </row>
    <row r="128" spans="2:13" ht="12.75">
      <c r="B128" s="313"/>
      <c r="H128" s="6">
        <v>0</v>
      </c>
      <c r="I128" s="24">
        <v>0</v>
      </c>
      <c r="M128" s="2">
        <v>500</v>
      </c>
    </row>
    <row r="129" spans="2:13" ht="12.75">
      <c r="B129" s="313"/>
      <c r="H129" s="6">
        <v>0</v>
      </c>
      <c r="I129" s="24">
        <v>0</v>
      </c>
      <c r="M129" s="2">
        <v>500</v>
      </c>
    </row>
    <row r="130" spans="1:13" s="81" customFormat="1" ht="12.75">
      <c r="A130" s="13"/>
      <c r="B130" s="315">
        <v>220000</v>
      </c>
      <c r="C130" s="124" t="s">
        <v>808</v>
      </c>
      <c r="D130" s="13"/>
      <c r="E130" s="13"/>
      <c r="F130" s="20"/>
      <c r="G130" s="20"/>
      <c r="H130" s="79">
        <v>-220000</v>
      </c>
      <c r="I130" s="80">
        <v>440</v>
      </c>
      <c r="M130" s="2">
        <v>500</v>
      </c>
    </row>
    <row r="131" spans="1:13" s="17" customFormat="1" ht="12.75">
      <c r="A131" s="14"/>
      <c r="B131" s="330" t="s">
        <v>1176</v>
      </c>
      <c r="C131" s="14"/>
      <c r="D131" s="14"/>
      <c r="E131" s="14"/>
      <c r="F131" s="32"/>
      <c r="G131" s="331"/>
      <c r="H131" s="31"/>
      <c r="I131" s="85">
        <v>0</v>
      </c>
      <c r="M131" s="2">
        <v>495</v>
      </c>
    </row>
    <row r="132" spans="2:13" ht="12.75">
      <c r="B132" s="313"/>
      <c r="H132" s="6">
        <v>0</v>
      </c>
      <c r="I132" s="24">
        <v>0</v>
      </c>
      <c r="M132" s="2">
        <v>500</v>
      </c>
    </row>
    <row r="133" spans="1:13" s="81" customFormat="1" ht="12.75">
      <c r="A133" s="13"/>
      <c r="B133" s="312">
        <v>145000</v>
      </c>
      <c r="C133" s="13"/>
      <c r="D133" s="13"/>
      <c r="E133" s="125" t="s">
        <v>810</v>
      </c>
      <c r="F133" s="20"/>
      <c r="G133" s="20"/>
      <c r="H133" s="79"/>
      <c r="I133" s="80">
        <v>290</v>
      </c>
      <c r="M133" s="2">
        <v>500</v>
      </c>
    </row>
    <row r="134" spans="2:13" ht="12.75">
      <c r="B134" s="313"/>
      <c r="C134" s="3"/>
      <c r="H134" s="6">
        <v>0</v>
      </c>
      <c r="I134" s="24">
        <v>0</v>
      </c>
      <c r="M134" s="2">
        <v>500</v>
      </c>
    </row>
    <row r="135" spans="1:13" s="81" customFormat="1" ht="12.75">
      <c r="A135" s="13"/>
      <c r="B135" s="312">
        <v>45000</v>
      </c>
      <c r="C135" s="13"/>
      <c r="D135" s="13"/>
      <c r="E135" s="126" t="s">
        <v>817</v>
      </c>
      <c r="F135" s="20"/>
      <c r="G135" s="20"/>
      <c r="H135" s="79">
        <v>0</v>
      </c>
      <c r="I135" s="80">
        <v>90</v>
      </c>
      <c r="M135" s="2">
        <v>500</v>
      </c>
    </row>
    <row r="136" spans="2:13" ht="12.75">
      <c r="B136" s="313"/>
      <c r="H136" s="6">
        <v>0</v>
      </c>
      <c r="I136" s="24">
        <v>0</v>
      </c>
      <c r="M136" s="2">
        <v>500</v>
      </c>
    </row>
    <row r="137" spans="1:13" s="81" customFormat="1" ht="12.75">
      <c r="A137" s="13"/>
      <c r="B137" s="312">
        <v>10000</v>
      </c>
      <c r="C137" s="13"/>
      <c r="D137" s="13"/>
      <c r="E137" s="125" t="s">
        <v>820</v>
      </c>
      <c r="F137" s="20"/>
      <c r="G137" s="20"/>
      <c r="H137" s="79">
        <v>0</v>
      </c>
      <c r="I137" s="80">
        <v>20</v>
      </c>
      <c r="M137" s="2">
        <v>500</v>
      </c>
    </row>
    <row r="138" spans="2:13" ht="12.75">
      <c r="B138" s="313"/>
      <c r="H138" s="6">
        <v>0</v>
      </c>
      <c r="I138" s="24">
        <v>0</v>
      </c>
      <c r="M138" s="2">
        <v>500</v>
      </c>
    </row>
    <row r="139" spans="1:13" s="81" customFormat="1" ht="12.75">
      <c r="A139" s="13"/>
      <c r="B139" s="312">
        <v>20000</v>
      </c>
      <c r="C139" s="13"/>
      <c r="D139" s="13"/>
      <c r="E139" s="125" t="s">
        <v>822</v>
      </c>
      <c r="F139" s="20"/>
      <c r="G139" s="20"/>
      <c r="H139" s="79">
        <v>0</v>
      </c>
      <c r="I139" s="80">
        <v>40</v>
      </c>
      <c r="M139" s="2">
        <v>500</v>
      </c>
    </row>
    <row r="140" spans="8:13" ht="12.75">
      <c r="H140" s="6">
        <v>0</v>
      </c>
      <c r="I140" s="24">
        <v>0</v>
      </c>
      <c r="M140" s="2">
        <v>500</v>
      </c>
    </row>
    <row r="141" spans="8:13" ht="12.75">
      <c r="H141" s="6">
        <v>0</v>
      </c>
      <c r="I141" s="24">
        <v>0</v>
      </c>
      <c r="M141" s="2">
        <v>500</v>
      </c>
    </row>
    <row r="142" spans="8:13" ht="12.75">
      <c r="H142" s="6">
        <v>0</v>
      </c>
      <c r="I142" s="24">
        <v>0</v>
      </c>
      <c r="M142" s="2">
        <v>500</v>
      </c>
    </row>
    <row r="143" spans="2:13" ht="12.75">
      <c r="B143" s="8"/>
      <c r="H143" s="6">
        <v>0</v>
      </c>
      <c r="I143" s="24">
        <v>0</v>
      </c>
      <c r="M143" s="2">
        <v>500</v>
      </c>
    </row>
    <row r="144" spans="1:13" s="81" customFormat="1" ht="12.75">
      <c r="A144" s="13"/>
      <c r="B144" s="305">
        <v>20000</v>
      </c>
      <c r="C144" s="124" t="s">
        <v>823</v>
      </c>
      <c r="D144" s="13"/>
      <c r="E144" s="13"/>
      <c r="F144" s="20"/>
      <c r="G144" s="20"/>
      <c r="H144" s="79">
        <v>-20000</v>
      </c>
      <c r="I144" s="80">
        <v>40</v>
      </c>
      <c r="M144" s="2">
        <v>500</v>
      </c>
    </row>
    <row r="145" spans="2:13" ht="12.75">
      <c r="B145" s="306"/>
      <c r="H145" s="6">
        <v>0</v>
      </c>
      <c r="I145" s="24">
        <v>0</v>
      </c>
      <c r="M145" s="2">
        <v>500</v>
      </c>
    </row>
    <row r="146" spans="1:13" s="81" customFormat="1" ht="12.75">
      <c r="A146" s="13"/>
      <c r="B146" s="301">
        <v>15000</v>
      </c>
      <c r="C146" s="13"/>
      <c r="D146" s="13"/>
      <c r="E146" s="125" t="s">
        <v>810</v>
      </c>
      <c r="F146" s="20"/>
      <c r="G146" s="20"/>
      <c r="H146" s="79">
        <v>0</v>
      </c>
      <c r="I146" s="80">
        <v>30</v>
      </c>
      <c r="M146" s="2">
        <v>500</v>
      </c>
    </row>
    <row r="147" spans="2:13" ht="12.75">
      <c r="B147" s="302"/>
      <c r="H147" s="6">
        <v>0</v>
      </c>
      <c r="I147" s="24">
        <v>0</v>
      </c>
      <c r="M147" s="2">
        <v>500</v>
      </c>
    </row>
    <row r="148" spans="1:13" s="81" customFormat="1" ht="12.75">
      <c r="A148" s="13"/>
      <c r="B148" s="301">
        <v>5000</v>
      </c>
      <c r="C148" s="13"/>
      <c r="D148" s="13"/>
      <c r="E148" s="13" t="s">
        <v>827</v>
      </c>
      <c r="F148" s="20"/>
      <c r="G148" s="20"/>
      <c r="H148" s="79">
        <v>0</v>
      </c>
      <c r="I148" s="80">
        <v>10</v>
      </c>
      <c r="M148" s="2">
        <v>500</v>
      </c>
    </row>
    <row r="149" spans="2:13" ht="12.75">
      <c r="B149" s="302"/>
      <c r="H149" s="6">
        <v>0</v>
      </c>
      <c r="I149" s="24">
        <v>0</v>
      </c>
      <c r="M149" s="2">
        <v>500</v>
      </c>
    </row>
    <row r="150" spans="2:13" ht="12.75">
      <c r="B150" s="302"/>
      <c r="H150" s="6">
        <v>0</v>
      </c>
      <c r="I150" s="24">
        <v>0</v>
      </c>
      <c r="M150" s="2">
        <v>500</v>
      </c>
    </row>
    <row r="151" spans="2:13" ht="12.75">
      <c r="B151" s="302"/>
      <c r="H151" s="6">
        <v>0</v>
      </c>
      <c r="I151" s="24">
        <v>0</v>
      </c>
      <c r="M151" s="2">
        <v>500</v>
      </c>
    </row>
    <row r="152" spans="1:13" s="81" customFormat="1" ht="12.75">
      <c r="A152" s="13"/>
      <c r="B152" s="307">
        <v>58650</v>
      </c>
      <c r="C152" s="13"/>
      <c r="D152" s="13"/>
      <c r="E152" s="13" t="s">
        <v>684</v>
      </c>
      <c r="F152" s="20"/>
      <c r="G152" s="20"/>
      <c r="H152" s="79">
        <v>0</v>
      </c>
      <c r="I152" s="80">
        <v>117.3</v>
      </c>
      <c r="M152" s="2">
        <v>500</v>
      </c>
    </row>
    <row r="153" spans="2:13" ht="12.75">
      <c r="B153" s="219"/>
      <c r="H153" s="6">
        <v>0</v>
      </c>
      <c r="I153" s="24">
        <v>0</v>
      </c>
      <c r="M153" s="2">
        <v>500</v>
      </c>
    </row>
    <row r="154" spans="1:13" s="81" customFormat="1" ht="12.75">
      <c r="A154" s="13"/>
      <c r="B154" s="307">
        <v>112500</v>
      </c>
      <c r="C154" s="13" t="s">
        <v>1156</v>
      </c>
      <c r="D154" s="13"/>
      <c r="E154" s="13"/>
      <c r="F154" s="20"/>
      <c r="G154" s="20"/>
      <c r="H154" s="79"/>
      <c r="I154" s="80">
        <v>225</v>
      </c>
      <c r="M154" s="2">
        <v>500</v>
      </c>
    </row>
    <row r="155" spans="9:13" ht="12.75">
      <c r="I155" s="24"/>
      <c r="M155" s="2">
        <v>500</v>
      </c>
    </row>
    <row r="156" spans="1:13" s="81" customFormat="1" ht="12.75">
      <c r="A156" s="13"/>
      <c r="B156" s="186">
        <v>170000</v>
      </c>
      <c r="C156" s="267" t="s">
        <v>1169</v>
      </c>
      <c r="D156" s="13"/>
      <c r="E156" s="13"/>
      <c r="F156" s="20"/>
      <c r="G156" s="20"/>
      <c r="H156" s="79"/>
      <c r="I156" s="80">
        <v>340</v>
      </c>
      <c r="M156" s="2">
        <v>500</v>
      </c>
    </row>
    <row r="157" spans="8:13" ht="12.75">
      <c r="H157" s="6">
        <v>0</v>
      </c>
      <c r="I157" s="24">
        <v>0</v>
      </c>
      <c r="M157" s="2">
        <v>500</v>
      </c>
    </row>
    <row r="158" spans="1:13" ht="12.75">
      <c r="A158" s="13"/>
      <c r="B158" s="74">
        <v>616260</v>
      </c>
      <c r="C158" s="13" t="s">
        <v>871</v>
      </c>
      <c r="D158" s="13"/>
      <c r="E158" s="13"/>
      <c r="F158" s="129"/>
      <c r="G158" s="20"/>
      <c r="H158" s="130">
        <v>0</v>
      </c>
      <c r="I158" s="80">
        <v>1232.52</v>
      </c>
      <c r="J158" s="81"/>
      <c r="K158" s="81"/>
      <c r="L158" s="81"/>
      <c r="M158" s="2">
        <v>500</v>
      </c>
    </row>
    <row r="159" spans="6:13" ht="12.75">
      <c r="F159" s="104"/>
      <c r="H159" s="6">
        <v>0</v>
      </c>
      <c r="I159" s="24">
        <v>0</v>
      </c>
      <c r="M159" s="2">
        <v>500</v>
      </c>
    </row>
    <row r="160" spans="8:13" ht="12.75">
      <c r="H160" s="6">
        <v>0</v>
      </c>
      <c r="I160" s="24">
        <v>0</v>
      </c>
      <c r="M160" s="2">
        <v>500</v>
      </c>
    </row>
    <row r="161" spans="8:13" ht="12.75">
      <c r="H161" s="6">
        <v>0</v>
      </c>
      <c r="I161" s="24">
        <v>0</v>
      </c>
      <c r="M161" s="2">
        <v>500</v>
      </c>
    </row>
    <row r="162" spans="8:13" ht="12.75">
      <c r="H162" s="6">
        <v>0</v>
      </c>
      <c r="I162" s="24">
        <v>0</v>
      </c>
      <c r="M162" s="2">
        <v>500</v>
      </c>
    </row>
    <row r="163" spans="1:13" ht="13.5" thickBot="1">
      <c r="A163" s="64"/>
      <c r="B163" s="71">
        <v>116500</v>
      </c>
      <c r="C163" s="64"/>
      <c r="D163" s="72" t="s">
        <v>23</v>
      </c>
      <c r="E163" s="61"/>
      <c r="F163" s="103"/>
      <c r="G163" s="66"/>
      <c r="H163" s="131">
        <v>-116500</v>
      </c>
      <c r="I163" s="132">
        <v>233</v>
      </c>
      <c r="J163" s="69"/>
      <c r="K163" s="69"/>
      <c r="L163" s="69"/>
      <c r="M163" s="2">
        <v>500</v>
      </c>
    </row>
    <row r="164" spans="2:13" ht="12.75">
      <c r="B164" s="34"/>
      <c r="C164" s="35"/>
      <c r="D164" s="14"/>
      <c r="E164" s="35"/>
      <c r="G164" s="33"/>
      <c r="H164" s="6">
        <v>0</v>
      </c>
      <c r="I164" s="24">
        <v>0</v>
      </c>
      <c r="M164" s="2">
        <v>500</v>
      </c>
    </row>
    <row r="165" spans="2:13" ht="12.75">
      <c r="B165" s="36"/>
      <c r="C165" s="14"/>
      <c r="D165" s="14"/>
      <c r="E165" s="37"/>
      <c r="G165" s="38"/>
      <c r="H165" s="6">
        <v>0</v>
      </c>
      <c r="I165" s="24">
        <v>0</v>
      </c>
      <c r="M165" s="2">
        <v>500</v>
      </c>
    </row>
    <row r="166" spans="1:13" s="81" customFormat="1" ht="12.75">
      <c r="A166" s="13"/>
      <c r="B166" s="295">
        <v>41500</v>
      </c>
      <c r="C166" s="13" t="s">
        <v>872</v>
      </c>
      <c r="D166" s="13"/>
      <c r="E166" s="13"/>
      <c r="F166" s="20"/>
      <c r="G166" s="20"/>
      <c r="H166" s="79">
        <v>0</v>
      </c>
      <c r="I166" s="80">
        <v>83</v>
      </c>
      <c r="M166" s="2">
        <v>500</v>
      </c>
    </row>
    <row r="167" spans="4:13" ht="12.75">
      <c r="D167" s="14"/>
      <c r="H167" s="6">
        <v>0</v>
      </c>
      <c r="I167" s="24">
        <v>0</v>
      </c>
      <c r="M167" s="2">
        <v>500</v>
      </c>
    </row>
    <row r="168" spans="1:13" ht="12.75">
      <c r="A168" s="13"/>
      <c r="B168" s="273">
        <v>75000</v>
      </c>
      <c r="C168" s="13" t="s">
        <v>1</v>
      </c>
      <c r="D168" s="13"/>
      <c r="E168" s="13"/>
      <c r="F168" s="137"/>
      <c r="G168" s="20"/>
      <c r="H168" s="130">
        <v>0</v>
      </c>
      <c r="I168" s="80">
        <v>150</v>
      </c>
      <c r="J168" s="81"/>
      <c r="K168" s="81"/>
      <c r="L168" s="81"/>
      <c r="M168" s="2">
        <v>500</v>
      </c>
    </row>
    <row r="169" spans="4:13" ht="12.75">
      <c r="D169" s="14"/>
      <c r="H169" s="6">
        <v>0</v>
      </c>
      <c r="I169" s="24">
        <v>0</v>
      </c>
      <c r="M169" s="2">
        <v>500</v>
      </c>
    </row>
    <row r="170" spans="4:13" ht="12.75">
      <c r="D170" s="14"/>
      <c r="H170" s="6">
        <v>0</v>
      </c>
      <c r="I170" s="24">
        <v>0</v>
      </c>
      <c r="M170" s="2">
        <v>500</v>
      </c>
    </row>
    <row r="171" spans="4:13" ht="12.75">
      <c r="D171" s="14"/>
      <c r="H171" s="6">
        <v>0</v>
      </c>
      <c r="I171" s="24">
        <v>0</v>
      </c>
      <c r="M171" s="2">
        <v>500</v>
      </c>
    </row>
    <row r="172" spans="4:13" ht="12.75">
      <c r="D172" s="14"/>
      <c r="H172" s="6">
        <v>0</v>
      </c>
      <c r="I172" s="24">
        <v>0</v>
      </c>
      <c r="M172" s="2">
        <v>500</v>
      </c>
    </row>
    <row r="173" spans="4:13" ht="12.75">
      <c r="D173" s="14"/>
      <c r="H173" s="6">
        <v>0</v>
      </c>
      <c r="I173" s="24">
        <v>0</v>
      </c>
      <c r="M173" s="2">
        <v>500</v>
      </c>
    </row>
    <row r="174" spans="1:13" ht="13.5" thickBot="1">
      <c r="A174" s="64"/>
      <c r="B174" s="323">
        <v>951900</v>
      </c>
      <c r="C174" s="64"/>
      <c r="D174" s="72" t="s">
        <v>25</v>
      </c>
      <c r="E174" s="64"/>
      <c r="F174" s="103"/>
      <c r="G174" s="66"/>
      <c r="H174" s="131">
        <v>-951900</v>
      </c>
      <c r="I174" s="132">
        <v>1903.8</v>
      </c>
      <c r="J174" s="69"/>
      <c r="K174" s="69"/>
      <c r="L174" s="69"/>
      <c r="M174" s="2">
        <v>500</v>
      </c>
    </row>
    <row r="175" spans="2:13" ht="12.75">
      <c r="B175" s="226"/>
      <c r="D175" s="14"/>
      <c r="H175" s="6">
        <v>0</v>
      </c>
      <c r="I175" s="24">
        <v>0</v>
      </c>
      <c r="M175" s="2">
        <v>500</v>
      </c>
    </row>
    <row r="176" spans="2:13" ht="12.75">
      <c r="B176" s="226"/>
      <c r="D176" s="14"/>
      <c r="H176" s="6">
        <v>0</v>
      </c>
      <c r="I176" s="24">
        <v>0</v>
      </c>
      <c r="M176" s="2">
        <v>500</v>
      </c>
    </row>
    <row r="177" spans="1:13" s="81" customFormat="1" ht="12.75">
      <c r="A177" s="13"/>
      <c r="B177" s="324">
        <v>124000</v>
      </c>
      <c r="C177" s="13" t="s">
        <v>0</v>
      </c>
      <c r="D177" s="13"/>
      <c r="E177" s="13"/>
      <c r="F177" s="20"/>
      <c r="G177" s="20"/>
      <c r="H177" s="79">
        <v>0</v>
      </c>
      <c r="I177" s="80">
        <v>248</v>
      </c>
      <c r="M177" s="2">
        <v>500</v>
      </c>
    </row>
    <row r="178" spans="2:13" ht="12.75">
      <c r="B178" s="226"/>
      <c r="H178" s="6">
        <v>0</v>
      </c>
      <c r="I178" s="24">
        <v>0</v>
      </c>
      <c r="M178" s="2">
        <v>500</v>
      </c>
    </row>
    <row r="179" spans="1:13" s="81" customFormat="1" ht="12.75">
      <c r="A179" s="13"/>
      <c r="B179" s="324">
        <v>27900</v>
      </c>
      <c r="C179" s="13" t="s">
        <v>664</v>
      </c>
      <c r="D179" s="13"/>
      <c r="E179" s="13"/>
      <c r="F179" s="20"/>
      <c r="G179" s="20"/>
      <c r="H179" s="79">
        <v>0</v>
      </c>
      <c r="I179" s="80">
        <v>55.8</v>
      </c>
      <c r="M179" s="2">
        <v>500</v>
      </c>
    </row>
    <row r="180" spans="2:13" ht="12.75">
      <c r="B180" s="226"/>
      <c r="H180" s="31">
        <v>0</v>
      </c>
      <c r="I180" s="24">
        <v>0</v>
      </c>
      <c r="M180" s="2">
        <v>500</v>
      </c>
    </row>
    <row r="181" spans="1:13" ht="12.75">
      <c r="A181" s="13"/>
      <c r="B181" s="324">
        <v>800000</v>
      </c>
      <c r="C181" s="13" t="s">
        <v>871</v>
      </c>
      <c r="D181" s="13"/>
      <c r="E181" s="13"/>
      <c r="F181" s="129"/>
      <c r="G181" s="20"/>
      <c r="H181" s="130">
        <v>0</v>
      </c>
      <c r="I181" s="80">
        <v>1600</v>
      </c>
      <c r="J181" s="81"/>
      <c r="K181" s="81"/>
      <c r="L181" s="81"/>
      <c r="M181" s="2">
        <v>500</v>
      </c>
    </row>
    <row r="182" spans="8:13" ht="12.75">
      <c r="H182" s="6">
        <v>0</v>
      </c>
      <c r="I182" s="24">
        <v>0</v>
      </c>
      <c r="M182" s="2">
        <v>500</v>
      </c>
    </row>
    <row r="183" spans="8:13" ht="12.75">
      <c r="H183" s="6">
        <v>0</v>
      </c>
      <c r="I183" s="24">
        <v>0</v>
      </c>
      <c r="M183" s="2">
        <v>500</v>
      </c>
    </row>
    <row r="184" spans="8:13" ht="12.75">
      <c r="H184" s="6">
        <v>0</v>
      </c>
      <c r="I184" s="24">
        <v>0</v>
      </c>
      <c r="M184" s="2">
        <v>500</v>
      </c>
    </row>
    <row r="185" spans="8:13" ht="12.75">
      <c r="H185" s="6">
        <v>0</v>
      </c>
      <c r="I185" s="24">
        <v>0</v>
      </c>
      <c r="M185" s="2">
        <v>500</v>
      </c>
    </row>
    <row r="186" spans="1:13" ht="13.5" thickBot="1">
      <c r="A186" s="64"/>
      <c r="B186" s="71">
        <v>1362103</v>
      </c>
      <c r="C186" s="61"/>
      <c r="D186" s="63" t="s">
        <v>684</v>
      </c>
      <c r="E186" s="61"/>
      <c r="F186" s="103"/>
      <c r="G186" s="66"/>
      <c r="H186" s="131">
        <v>-1362103</v>
      </c>
      <c r="I186" s="68">
        <v>2724.206</v>
      </c>
      <c r="J186" s="69"/>
      <c r="K186" s="69"/>
      <c r="L186" s="69"/>
      <c r="M186" s="2">
        <v>500</v>
      </c>
    </row>
    <row r="187" spans="2:13" ht="12.75">
      <c r="B187" s="7"/>
      <c r="H187" s="6">
        <v>0</v>
      </c>
      <c r="I187" s="24">
        <v>0</v>
      </c>
      <c r="M187" s="2">
        <v>500</v>
      </c>
    </row>
    <row r="188" spans="2:13" ht="12.75">
      <c r="B188" s="7"/>
      <c r="H188" s="6">
        <v>0</v>
      </c>
      <c r="I188" s="24">
        <v>0</v>
      </c>
      <c r="M188" s="2">
        <v>500</v>
      </c>
    </row>
    <row r="189" spans="1:13" s="81" customFormat="1" ht="12.75">
      <c r="A189" s="13"/>
      <c r="B189" s="322">
        <v>130000</v>
      </c>
      <c r="C189" s="13" t="s">
        <v>0</v>
      </c>
      <c r="D189" s="13"/>
      <c r="E189" s="13"/>
      <c r="F189" s="20"/>
      <c r="G189" s="20"/>
      <c r="H189" s="79">
        <v>0</v>
      </c>
      <c r="I189" s="80">
        <v>260</v>
      </c>
      <c r="M189" s="2">
        <v>500</v>
      </c>
    </row>
    <row r="190" spans="2:13" ht="12.75">
      <c r="B190" s="319"/>
      <c r="H190" s="6">
        <v>0</v>
      </c>
      <c r="I190" s="24">
        <v>0</v>
      </c>
      <c r="M190" s="2">
        <v>500</v>
      </c>
    </row>
    <row r="191" spans="1:13" s="81" customFormat="1" ht="12.75">
      <c r="A191" s="13"/>
      <c r="B191" s="322">
        <v>70400</v>
      </c>
      <c r="C191" s="13"/>
      <c r="D191" s="13"/>
      <c r="E191" s="13" t="s">
        <v>664</v>
      </c>
      <c r="F191" s="20"/>
      <c r="G191" s="20"/>
      <c r="H191" s="79">
        <v>0</v>
      </c>
      <c r="I191" s="80">
        <v>140.8</v>
      </c>
      <c r="M191" s="2">
        <v>500</v>
      </c>
    </row>
    <row r="192" spans="8:13" ht="12.75">
      <c r="H192" s="6">
        <v>0</v>
      </c>
      <c r="I192" s="24">
        <v>0</v>
      </c>
      <c r="M192" s="2">
        <v>500</v>
      </c>
    </row>
    <row r="193" spans="1:13" ht="12.75">
      <c r="A193" s="13"/>
      <c r="B193" s="307">
        <v>563238</v>
      </c>
      <c r="C193" s="13"/>
      <c r="D193" s="13"/>
      <c r="E193" s="13" t="s">
        <v>27</v>
      </c>
      <c r="F193" s="20"/>
      <c r="G193" s="20"/>
      <c r="H193" s="79">
        <v>0</v>
      </c>
      <c r="I193" s="80">
        <v>1126.476</v>
      </c>
      <c r="J193" s="81"/>
      <c r="K193" s="81"/>
      <c r="L193" s="81"/>
      <c r="M193" s="2">
        <v>500</v>
      </c>
    </row>
    <row r="194" spans="2:13" ht="12.75">
      <c r="B194" s="219"/>
      <c r="H194" s="6">
        <v>0</v>
      </c>
      <c r="I194" s="24">
        <v>0</v>
      </c>
      <c r="M194" s="2">
        <v>500</v>
      </c>
    </row>
    <row r="195" spans="1:13" s="81" customFormat="1" ht="12.75">
      <c r="A195" s="13"/>
      <c r="B195" s="307">
        <v>47000</v>
      </c>
      <c r="C195" s="13" t="s">
        <v>1037</v>
      </c>
      <c r="D195" s="13"/>
      <c r="E195" s="13"/>
      <c r="F195" s="20"/>
      <c r="G195" s="20"/>
      <c r="H195" s="79">
        <v>0</v>
      </c>
      <c r="I195" s="80">
        <v>94</v>
      </c>
      <c r="M195" s="2">
        <v>500</v>
      </c>
    </row>
    <row r="196" spans="8:13" ht="12.75">
      <c r="H196" s="6">
        <v>0</v>
      </c>
      <c r="I196" s="24">
        <v>0</v>
      </c>
      <c r="M196" s="2">
        <v>500</v>
      </c>
    </row>
    <row r="197" spans="1:13" s="81" customFormat="1" ht="12.75">
      <c r="A197" s="13"/>
      <c r="B197" s="186">
        <v>30400</v>
      </c>
      <c r="C197" s="13"/>
      <c r="D197" s="13"/>
      <c r="E197" s="13" t="s">
        <v>1075</v>
      </c>
      <c r="F197" s="20"/>
      <c r="G197" s="20"/>
      <c r="H197" s="79">
        <v>0</v>
      </c>
      <c r="I197" s="80">
        <v>60.8</v>
      </c>
      <c r="M197" s="2">
        <v>500</v>
      </c>
    </row>
    <row r="198" spans="8:13" ht="12.75">
      <c r="H198" s="6">
        <v>0</v>
      </c>
      <c r="I198" s="24">
        <v>0</v>
      </c>
      <c r="M198" s="2">
        <v>500</v>
      </c>
    </row>
    <row r="199" spans="1:14" s="81" customFormat="1" ht="12.75">
      <c r="A199" s="13"/>
      <c r="B199" s="186">
        <v>125000</v>
      </c>
      <c r="C199" s="92" t="s">
        <v>722</v>
      </c>
      <c r="D199" s="13"/>
      <c r="E199" s="92"/>
      <c r="F199" s="20"/>
      <c r="G199" s="20"/>
      <c r="H199" s="79">
        <v>0</v>
      </c>
      <c r="I199" s="80">
        <v>250</v>
      </c>
      <c r="J199" s="92"/>
      <c r="K199" s="92"/>
      <c r="L199" s="92"/>
      <c r="M199" s="2">
        <v>500</v>
      </c>
      <c r="N199" s="96"/>
    </row>
    <row r="200" spans="8:13" ht="12.75">
      <c r="H200" s="6">
        <v>0</v>
      </c>
      <c r="I200" s="24">
        <v>0</v>
      </c>
      <c r="M200" s="2">
        <v>500</v>
      </c>
    </row>
    <row r="201" spans="1:13" ht="12.75">
      <c r="A201" s="13"/>
      <c r="B201" s="301">
        <v>11156</v>
      </c>
      <c r="C201" s="13" t="s">
        <v>1077</v>
      </c>
      <c r="D201" s="13"/>
      <c r="E201" s="13"/>
      <c r="F201" s="129"/>
      <c r="G201" s="20"/>
      <c r="H201" s="130">
        <v>0</v>
      </c>
      <c r="I201" s="80">
        <v>22.312</v>
      </c>
      <c r="J201" s="81"/>
      <c r="K201" s="81"/>
      <c r="L201" s="81"/>
      <c r="M201" s="2">
        <v>500</v>
      </c>
    </row>
    <row r="202" spans="2:13" ht="12.75">
      <c r="B202" s="302"/>
      <c r="F202" s="104"/>
      <c r="H202" s="6">
        <v>0</v>
      </c>
      <c r="I202" s="24">
        <v>0</v>
      </c>
      <c r="M202" s="2">
        <v>500</v>
      </c>
    </row>
    <row r="203" spans="1:13" s="17" customFormat="1" ht="12.75">
      <c r="A203" s="13"/>
      <c r="B203" s="301">
        <v>30304</v>
      </c>
      <c r="C203" s="13"/>
      <c r="D203" s="13"/>
      <c r="E203" s="13" t="s">
        <v>1083</v>
      </c>
      <c r="F203" s="129"/>
      <c r="G203" s="20"/>
      <c r="H203" s="130">
        <v>0</v>
      </c>
      <c r="I203" s="80">
        <v>60.608</v>
      </c>
      <c r="J203" s="81"/>
      <c r="K203" s="81"/>
      <c r="L203" s="81"/>
      <c r="M203" s="2">
        <v>500</v>
      </c>
    </row>
    <row r="204" spans="1:13" s="17" customFormat="1" ht="12.75">
      <c r="A204" s="1"/>
      <c r="B204" s="6"/>
      <c r="C204" s="1"/>
      <c r="D204" s="1"/>
      <c r="E204" s="1"/>
      <c r="F204" s="104"/>
      <c r="G204" s="29"/>
      <c r="H204" s="6">
        <v>0</v>
      </c>
      <c r="I204" s="24">
        <v>0</v>
      </c>
      <c r="J204"/>
      <c r="K204"/>
      <c r="L204"/>
      <c r="M204" s="2">
        <v>500</v>
      </c>
    </row>
    <row r="205" spans="1:13" ht="12.75">
      <c r="A205" s="13"/>
      <c r="B205" s="74">
        <v>354605</v>
      </c>
      <c r="C205" s="13" t="s">
        <v>871</v>
      </c>
      <c r="D205" s="13"/>
      <c r="E205" s="13"/>
      <c r="F205" s="129"/>
      <c r="G205" s="20"/>
      <c r="H205" s="130">
        <v>0</v>
      </c>
      <c r="I205" s="80">
        <v>709.21</v>
      </c>
      <c r="J205" s="81"/>
      <c r="K205" s="81"/>
      <c r="L205" s="81"/>
      <c r="M205" s="2">
        <v>500</v>
      </c>
    </row>
    <row r="206" spans="6:13" ht="12.75">
      <c r="F206" s="104"/>
      <c r="H206" s="6">
        <v>0</v>
      </c>
      <c r="I206" s="24">
        <v>0</v>
      </c>
      <c r="M206" s="2">
        <v>500</v>
      </c>
    </row>
    <row r="207" spans="8:13" ht="12.75">
      <c r="H207" s="6">
        <v>0</v>
      </c>
      <c r="I207" s="24">
        <v>0</v>
      </c>
      <c r="M207" s="2">
        <v>500</v>
      </c>
    </row>
    <row r="208" spans="8:13" ht="12.75">
      <c r="H208" s="6">
        <v>0</v>
      </c>
      <c r="I208" s="24">
        <v>0</v>
      </c>
      <c r="M208" s="2">
        <v>500</v>
      </c>
    </row>
    <row r="209" spans="8:13" ht="12.75">
      <c r="H209" s="6">
        <v>0</v>
      </c>
      <c r="I209" s="24">
        <v>0</v>
      </c>
      <c r="M209" s="2">
        <v>500</v>
      </c>
    </row>
    <row r="210" spans="1:13" s="139" customFormat="1" ht="13.5" thickBot="1">
      <c r="A210" s="64"/>
      <c r="B210" s="62">
        <v>8147193</v>
      </c>
      <c r="C210" s="72" t="s">
        <v>1115</v>
      </c>
      <c r="D210" s="64"/>
      <c r="E210" s="61"/>
      <c r="F210" s="103"/>
      <c r="G210" s="66"/>
      <c r="H210" s="131"/>
      <c r="I210" s="132"/>
      <c r="J210" s="138"/>
      <c r="K210" s="69">
        <v>500</v>
      </c>
      <c r="L210" s="69"/>
      <c r="M210" s="2">
        <v>500</v>
      </c>
    </row>
    <row r="211" spans="1:13" s="139" customFormat="1" ht="12.75">
      <c r="A211" s="1"/>
      <c r="B211" s="36"/>
      <c r="C211" s="14"/>
      <c r="D211" s="14"/>
      <c r="E211" s="37"/>
      <c r="F211" s="127"/>
      <c r="G211" s="38"/>
      <c r="H211" s="6"/>
      <c r="I211" s="24"/>
      <c r="J211" s="24"/>
      <c r="K211" s="2">
        <v>500</v>
      </c>
      <c r="L211"/>
      <c r="M211" s="2">
        <v>500</v>
      </c>
    </row>
    <row r="212" spans="1:13" s="139" customFormat="1" ht="12.75">
      <c r="A212" s="14"/>
      <c r="B212" s="140" t="s">
        <v>1091</v>
      </c>
      <c r="C212" s="141" t="s">
        <v>1092</v>
      </c>
      <c r="D212" s="141"/>
      <c r="E212" s="141"/>
      <c r="F212" s="142"/>
      <c r="G212" s="143"/>
      <c r="H212" s="140"/>
      <c r="I212" s="144" t="s">
        <v>16</v>
      </c>
      <c r="J212" s="145"/>
      <c r="K212" s="2">
        <v>500</v>
      </c>
      <c r="L212"/>
      <c r="M212" s="2">
        <v>500</v>
      </c>
    </row>
    <row r="213" spans="1:13" s="139" customFormat="1" ht="12.75">
      <c r="A213" s="14"/>
      <c r="B213" s="146">
        <v>675900</v>
      </c>
      <c r="C213" s="147" t="s">
        <v>1093</v>
      </c>
      <c r="D213" s="147" t="s">
        <v>1094</v>
      </c>
      <c r="E213" s="148" t="s">
        <v>1116</v>
      </c>
      <c r="F213" s="142"/>
      <c r="G213" s="149"/>
      <c r="H213" s="140">
        <v>-675900</v>
      </c>
      <c r="I213" s="144">
        <v>1351.8</v>
      </c>
      <c r="J213" s="150"/>
      <c r="K213" s="2">
        <v>500</v>
      </c>
      <c r="L213"/>
      <c r="M213" s="2">
        <v>500</v>
      </c>
    </row>
    <row r="214" spans="1:13" s="139" customFormat="1" ht="12.75">
      <c r="A214" s="151"/>
      <c r="B214" s="152">
        <v>2579050</v>
      </c>
      <c r="C214" s="153" t="s">
        <v>1095</v>
      </c>
      <c r="D214" s="153" t="s">
        <v>1094</v>
      </c>
      <c r="E214" s="153" t="s">
        <v>1116</v>
      </c>
      <c r="F214" s="142"/>
      <c r="G214" s="154"/>
      <c r="H214" s="140">
        <v>-3254950</v>
      </c>
      <c r="I214" s="144">
        <v>5158.1</v>
      </c>
      <c r="J214" s="145"/>
      <c r="K214" s="2">
        <v>500</v>
      </c>
      <c r="L214" s="155"/>
      <c r="M214" s="2">
        <v>500</v>
      </c>
    </row>
    <row r="215" spans="1:13" s="81" customFormat="1" ht="12.75">
      <c r="A215" s="151"/>
      <c r="B215" s="156">
        <v>2717243</v>
      </c>
      <c r="C215" s="157" t="s">
        <v>1096</v>
      </c>
      <c r="D215" s="158" t="s">
        <v>1094</v>
      </c>
      <c r="E215" s="158" t="s">
        <v>1116</v>
      </c>
      <c r="F215" s="142"/>
      <c r="G215" s="154"/>
      <c r="H215" s="159">
        <v>-5972193</v>
      </c>
      <c r="I215" s="144">
        <v>5434.486</v>
      </c>
      <c r="J215" s="145"/>
      <c r="K215" s="2">
        <v>500</v>
      </c>
      <c r="L215" s="155"/>
      <c r="M215" s="2">
        <v>500</v>
      </c>
    </row>
    <row r="216" spans="1:13" ht="12.75">
      <c r="A216" s="160"/>
      <c r="B216" s="161">
        <v>1775000</v>
      </c>
      <c r="C216" s="162" t="s">
        <v>1097</v>
      </c>
      <c r="D216" s="162" t="s">
        <v>1094</v>
      </c>
      <c r="E216" s="162" t="s">
        <v>1116</v>
      </c>
      <c r="F216" s="163"/>
      <c r="G216" s="164"/>
      <c r="H216" s="159">
        <v>-7747193</v>
      </c>
      <c r="I216" s="144">
        <v>3550</v>
      </c>
      <c r="J216" s="165"/>
      <c r="K216" s="2">
        <v>500</v>
      </c>
      <c r="L216" s="166"/>
      <c r="M216" s="2">
        <v>500</v>
      </c>
    </row>
    <row r="217" spans="1:13" s="293" customFormat="1" ht="12.75">
      <c r="A217" s="284"/>
      <c r="B217" s="285">
        <v>400000</v>
      </c>
      <c r="C217" s="286" t="s">
        <v>1175</v>
      </c>
      <c r="D217" s="286" t="s">
        <v>1094</v>
      </c>
      <c r="E217" s="286" t="s">
        <v>1116</v>
      </c>
      <c r="F217" s="287"/>
      <c r="G217" s="288"/>
      <c r="H217" s="289">
        <v>-8147193</v>
      </c>
      <c r="I217" s="290">
        <v>800</v>
      </c>
      <c r="J217" s="291"/>
      <c r="K217" s="292">
        <v>500</v>
      </c>
      <c r="L217" s="139"/>
      <c r="M217" s="292">
        <v>500</v>
      </c>
    </row>
    <row r="218" spans="1:13" ht="12.75">
      <c r="A218" s="14"/>
      <c r="B218" s="167">
        <v>8147193</v>
      </c>
      <c r="C218" s="168" t="s">
        <v>1098</v>
      </c>
      <c r="D218" s="169"/>
      <c r="E218" s="169"/>
      <c r="F218" s="142"/>
      <c r="G218" s="170"/>
      <c r="H218" s="159">
        <v>-15894386</v>
      </c>
      <c r="I218" s="144">
        <v>16294.386</v>
      </c>
      <c r="J218" s="171"/>
      <c r="K218" s="2">
        <v>500</v>
      </c>
      <c r="M218" s="2">
        <v>500</v>
      </c>
    </row>
    <row r="219" spans="6:13" ht="12.75">
      <c r="F219" s="104"/>
      <c r="I219" s="24"/>
      <c r="K219" s="2"/>
      <c r="M219" s="2"/>
    </row>
    <row r="220" spans="6:13" ht="12.75">
      <c r="F220" s="104"/>
      <c r="I220" s="24"/>
      <c r="M220" s="2"/>
    </row>
    <row r="221" spans="6:13" ht="12.75">
      <c r="F221" s="104"/>
      <c r="I221" s="24"/>
      <c r="M221" s="2"/>
    </row>
    <row r="222" spans="1:13" s="177" customFormat="1" ht="12.75">
      <c r="A222" s="172"/>
      <c r="B222" s="173">
        <v>-4210487</v>
      </c>
      <c r="C222" s="172" t="s">
        <v>1093</v>
      </c>
      <c r="D222" s="172" t="s">
        <v>1099</v>
      </c>
      <c r="E222" s="172"/>
      <c r="F222" s="174"/>
      <c r="G222" s="175"/>
      <c r="H222" s="173">
        <v>4210487</v>
      </c>
      <c r="I222" s="176">
        <v>-8592.830612244898</v>
      </c>
      <c r="K222" s="177">
        <v>490</v>
      </c>
      <c r="M222" s="178">
        <v>490</v>
      </c>
    </row>
    <row r="223" spans="1:13" s="177" customFormat="1" ht="12.75">
      <c r="A223" s="172"/>
      <c r="B223" s="173">
        <v>-4308500</v>
      </c>
      <c r="C223" s="172" t="s">
        <v>1093</v>
      </c>
      <c r="D223" s="172" t="s">
        <v>1100</v>
      </c>
      <c r="E223" s="172"/>
      <c r="F223" s="174"/>
      <c r="G223" s="175"/>
      <c r="H223" s="173">
        <v>8518987</v>
      </c>
      <c r="I223" s="176">
        <v>-8792.857142857143</v>
      </c>
      <c r="K223" s="177">
        <v>490</v>
      </c>
      <c r="M223" s="178">
        <v>490</v>
      </c>
    </row>
    <row r="224" spans="1:13" s="177" customFormat="1" ht="12.75">
      <c r="A224" s="172"/>
      <c r="B224" s="173">
        <v>2033750</v>
      </c>
      <c r="C224" s="172" t="s">
        <v>1093</v>
      </c>
      <c r="D224" s="172" t="s">
        <v>1101</v>
      </c>
      <c r="E224" s="172"/>
      <c r="F224" s="174"/>
      <c r="G224" s="175"/>
      <c r="H224" s="173">
        <v>6485237</v>
      </c>
      <c r="I224" s="176">
        <v>4236.979166666667</v>
      </c>
      <c r="K224" s="177">
        <v>480</v>
      </c>
      <c r="M224" s="178">
        <v>480</v>
      </c>
    </row>
    <row r="225" spans="1:13" s="181" customFormat="1" ht="12.75">
      <c r="A225" s="179"/>
      <c r="B225" s="173">
        <v>1068750</v>
      </c>
      <c r="C225" s="172" t="s">
        <v>1093</v>
      </c>
      <c r="D225" s="172" t="s">
        <v>1102</v>
      </c>
      <c r="E225" s="172"/>
      <c r="F225" s="174"/>
      <c r="G225" s="175"/>
      <c r="H225" s="173">
        <v>5416487</v>
      </c>
      <c r="I225" s="176">
        <v>2428.9772727272725</v>
      </c>
      <c r="J225" s="176"/>
      <c r="K225" s="180">
        <v>440</v>
      </c>
      <c r="M225" s="180">
        <v>440</v>
      </c>
    </row>
    <row r="226" spans="1:13" s="181" customFormat="1" ht="12.75">
      <c r="A226" s="179"/>
      <c r="B226" s="173">
        <v>934776</v>
      </c>
      <c r="C226" s="172" t="s">
        <v>1093</v>
      </c>
      <c r="D226" s="179" t="s">
        <v>1103</v>
      </c>
      <c r="E226" s="172"/>
      <c r="F226" s="174"/>
      <c r="G226" s="175"/>
      <c r="H226" s="173">
        <v>4481711</v>
      </c>
      <c r="I226" s="176">
        <v>2077.28</v>
      </c>
      <c r="J226" s="176"/>
      <c r="K226" s="180">
        <v>450</v>
      </c>
      <c r="M226" s="180">
        <v>450</v>
      </c>
    </row>
    <row r="227" spans="1:13" s="181" customFormat="1" ht="12.75">
      <c r="A227" s="179"/>
      <c r="B227" s="173">
        <v>1343271</v>
      </c>
      <c r="C227" s="172" t="s">
        <v>1093</v>
      </c>
      <c r="D227" s="179" t="s">
        <v>1104</v>
      </c>
      <c r="E227" s="172"/>
      <c r="F227" s="174"/>
      <c r="G227" s="175"/>
      <c r="H227" s="173">
        <v>3138440</v>
      </c>
      <c r="I227" s="176">
        <v>2686.542</v>
      </c>
      <c r="J227" s="176"/>
      <c r="K227" s="180">
        <v>500</v>
      </c>
      <c r="M227" s="180">
        <v>500</v>
      </c>
    </row>
    <row r="228" spans="1:13" s="181" customFormat="1" ht="12.75">
      <c r="A228" s="179"/>
      <c r="B228" s="173">
        <v>1527528</v>
      </c>
      <c r="C228" s="172" t="s">
        <v>1093</v>
      </c>
      <c r="D228" s="179" t="s">
        <v>1105</v>
      </c>
      <c r="E228" s="172"/>
      <c r="F228" s="174"/>
      <c r="G228" s="175"/>
      <c r="H228" s="173">
        <v>1610912</v>
      </c>
      <c r="I228" s="176">
        <v>2995.1529411764704</v>
      </c>
      <c r="J228" s="176"/>
      <c r="K228" s="180">
        <v>510</v>
      </c>
      <c r="M228" s="180">
        <v>510</v>
      </c>
    </row>
    <row r="229" spans="1:13" s="181" customFormat="1" ht="12.75">
      <c r="A229" s="179"/>
      <c r="B229" s="173">
        <v>935545</v>
      </c>
      <c r="C229" s="172" t="s">
        <v>1093</v>
      </c>
      <c r="D229" s="179" t="s">
        <v>1106</v>
      </c>
      <c r="E229" s="172"/>
      <c r="F229" s="174"/>
      <c r="G229" s="175"/>
      <c r="H229" s="173">
        <v>3138440</v>
      </c>
      <c r="I229" s="176">
        <v>0</v>
      </c>
      <c r="J229" s="176"/>
      <c r="K229" s="180">
        <v>480</v>
      </c>
      <c r="M229" s="180">
        <v>480</v>
      </c>
    </row>
    <row r="230" spans="1:13" s="181" customFormat="1" ht="12.75">
      <c r="A230" s="179"/>
      <c r="B230" s="173">
        <v>675900</v>
      </c>
      <c r="C230" s="172" t="s">
        <v>1093</v>
      </c>
      <c r="D230" s="179" t="s">
        <v>1112</v>
      </c>
      <c r="E230" s="172"/>
      <c r="F230" s="174"/>
      <c r="G230" s="175"/>
      <c r="H230" s="173">
        <v>3138440</v>
      </c>
      <c r="I230" s="176">
        <v>0</v>
      </c>
      <c r="J230" s="176"/>
      <c r="K230" s="180">
        <v>500</v>
      </c>
      <c r="M230" s="180">
        <v>500</v>
      </c>
    </row>
    <row r="231" spans="1:13" s="181" customFormat="1" ht="12.75">
      <c r="A231" s="182"/>
      <c r="B231" s="183">
        <v>533</v>
      </c>
      <c r="C231" s="182" t="s">
        <v>1093</v>
      </c>
      <c r="D231" s="182" t="s">
        <v>1113</v>
      </c>
      <c r="E231" s="182"/>
      <c r="F231" s="184"/>
      <c r="G231" s="185"/>
      <c r="H231" s="186">
        <v>3137907</v>
      </c>
      <c r="I231" s="187">
        <v>1.066</v>
      </c>
      <c r="J231" s="187"/>
      <c r="K231" s="188">
        <v>500</v>
      </c>
      <c r="L231" s="189"/>
      <c r="M231" s="188">
        <v>500</v>
      </c>
    </row>
    <row r="232" spans="1:13" s="190" customFormat="1" ht="12.75">
      <c r="A232" s="1"/>
      <c r="B232" s="6"/>
      <c r="C232" s="1"/>
      <c r="D232" s="1"/>
      <c r="E232" s="1"/>
      <c r="F232" s="127"/>
      <c r="G232" s="29"/>
      <c r="H232" s="6"/>
      <c r="I232" s="24"/>
      <c r="J232" s="24"/>
      <c r="K232" s="42"/>
      <c r="L232"/>
      <c r="M232" s="42"/>
    </row>
    <row r="233" spans="1:13" s="195" customFormat="1" ht="12.75">
      <c r="A233" s="151"/>
      <c r="B233" s="128"/>
      <c r="C233" s="151"/>
      <c r="D233" s="151"/>
      <c r="E233" s="151"/>
      <c r="F233" s="112"/>
      <c r="G233" s="191"/>
      <c r="H233" s="6"/>
      <c r="I233" s="192"/>
      <c r="J233" s="192"/>
      <c r="K233" s="193"/>
      <c r="L233" s="194"/>
      <c r="M233" s="193"/>
    </row>
    <row r="234" spans="1:13" s="195" customFormat="1" ht="12.75">
      <c r="A234" s="14"/>
      <c r="B234" s="196">
        <v>2428938</v>
      </c>
      <c r="C234" s="197" t="s">
        <v>1107</v>
      </c>
      <c r="D234" s="197" t="s">
        <v>1108</v>
      </c>
      <c r="E234" s="198"/>
      <c r="F234" s="112"/>
      <c r="G234" s="199"/>
      <c r="H234" s="200">
        <v>-2428938</v>
      </c>
      <c r="I234" s="24">
        <v>5783.185714285714</v>
      </c>
      <c r="J234" s="85"/>
      <c r="K234" s="42">
        <v>420</v>
      </c>
      <c r="L234" s="17"/>
      <c r="M234" s="42">
        <v>420</v>
      </c>
    </row>
    <row r="235" spans="1:13" s="201" customFormat="1" ht="12.75">
      <c r="A235" s="14"/>
      <c r="B235" s="196">
        <v>2186776</v>
      </c>
      <c r="C235" s="197" t="s">
        <v>1107</v>
      </c>
      <c r="D235" s="197" t="s">
        <v>1101</v>
      </c>
      <c r="E235" s="198"/>
      <c r="F235" s="112"/>
      <c r="G235" s="199"/>
      <c r="H235" s="200">
        <v>-4615714</v>
      </c>
      <c r="I235" s="24">
        <v>5269.339759036145</v>
      </c>
      <c r="J235" s="85"/>
      <c r="K235" s="42">
        <v>415</v>
      </c>
      <c r="L235" s="17"/>
      <c r="M235" s="42">
        <v>415</v>
      </c>
    </row>
    <row r="236" spans="1:13" ht="12.75">
      <c r="A236" s="14"/>
      <c r="B236" s="196">
        <v>1309165</v>
      </c>
      <c r="C236" s="197" t="s">
        <v>1107</v>
      </c>
      <c r="D236" s="197" t="s">
        <v>1102</v>
      </c>
      <c r="E236" s="198"/>
      <c r="F236" s="112"/>
      <c r="G236" s="199"/>
      <c r="H236" s="200">
        <v>-5924879</v>
      </c>
      <c r="I236" s="24">
        <v>2975.375</v>
      </c>
      <c r="J236" s="85"/>
      <c r="K236" s="42">
        <v>440</v>
      </c>
      <c r="L236" s="17"/>
      <c r="M236" s="42">
        <v>440</v>
      </c>
    </row>
    <row r="237" spans="1:13" s="81" customFormat="1" ht="12.75">
      <c r="A237" s="14"/>
      <c r="B237" s="196">
        <v>-28842700</v>
      </c>
      <c r="C237" s="197" t="s">
        <v>1107</v>
      </c>
      <c r="D237" s="197" t="s">
        <v>1109</v>
      </c>
      <c r="E237" s="198"/>
      <c r="F237" s="112"/>
      <c r="G237" s="199"/>
      <c r="H237" s="200">
        <v>22917821</v>
      </c>
      <c r="I237" s="24">
        <v>-64094.88888888889</v>
      </c>
      <c r="J237" s="85"/>
      <c r="K237" s="42">
        <v>450</v>
      </c>
      <c r="L237" s="17"/>
      <c r="M237" s="42">
        <v>450</v>
      </c>
    </row>
    <row r="238" spans="1:13" s="17" customFormat="1" ht="12.75">
      <c r="A238" s="14"/>
      <c r="B238" s="196">
        <v>2847585</v>
      </c>
      <c r="C238" s="197" t="s">
        <v>1107</v>
      </c>
      <c r="D238" s="197" t="s">
        <v>1103</v>
      </c>
      <c r="E238" s="198"/>
      <c r="F238" s="112"/>
      <c r="G238" s="199"/>
      <c r="H238" s="200">
        <v>-8772464</v>
      </c>
      <c r="I238" s="24">
        <v>6327.966666666666</v>
      </c>
      <c r="J238" s="85"/>
      <c r="K238" s="42">
        <v>450</v>
      </c>
      <c r="M238" s="42">
        <v>450</v>
      </c>
    </row>
    <row r="239" spans="1:13" s="17" customFormat="1" ht="12.75">
      <c r="A239" s="14"/>
      <c r="B239" s="196">
        <v>3986925</v>
      </c>
      <c r="C239" s="197" t="s">
        <v>1107</v>
      </c>
      <c r="D239" s="197" t="s">
        <v>1104</v>
      </c>
      <c r="E239" s="198"/>
      <c r="F239" s="112"/>
      <c r="G239" s="199"/>
      <c r="H239" s="200">
        <v>18930896</v>
      </c>
      <c r="I239" s="24">
        <v>7973.85</v>
      </c>
      <c r="J239" s="85"/>
      <c r="K239" s="42">
        <v>500</v>
      </c>
      <c r="M239" s="42">
        <v>500</v>
      </c>
    </row>
    <row r="240" spans="1:13" s="17" customFormat="1" ht="12.75">
      <c r="A240" s="14"/>
      <c r="B240" s="196">
        <v>4009688</v>
      </c>
      <c r="C240" s="197" t="s">
        <v>1107</v>
      </c>
      <c r="D240" s="197" t="s">
        <v>1105</v>
      </c>
      <c r="E240" s="198"/>
      <c r="F240" s="112"/>
      <c r="G240" s="199"/>
      <c r="H240" s="200">
        <v>-12782152</v>
      </c>
      <c r="I240" s="24">
        <v>7862.133333333333</v>
      </c>
      <c r="J240" s="85"/>
      <c r="K240" s="42">
        <v>510</v>
      </c>
      <c r="M240" s="42">
        <v>510</v>
      </c>
    </row>
    <row r="241" spans="1:13" s="17" customFormat="1" ht="12.75">
      <c r="A241" s="14"/>
      <c r="B241" s="196">
        <v>1926705</v>
      </c>
      <c r="C241" s="197" t="s">
        <v>1107</v>
      </c>
      <c r="D241" s="197" t="s">
        <v>1106</v>
      </c>
      <c r="E241" s="198"/>
      <c r="F241" s="112"/>
      <c r="G241" s="199"/>
      <c r="H241" s="200">
        <v>17004191</v>
      </c>
      <c r="I241" s="24">
        <v>4013.96875</v>
      </c>
      <c r="J241" s="85"/>
      <c r="K241" s="42">
        <v>480</v>
      </c>
      <c r="M241" s="42">
        <v>480</v>
      </c>
    </row>
    <row r="242" spans="1:13" s="17" customFormat="1" ht="12.75">
      <c r="A242" s="14"/>
      <c r="B242" s="196">
        <v>2579050</v>
      </c>
      <c r="C242" s="197" t="s">
        <v>1107</v>
      </c>
      <c r="D242" s="197" t="s">
        <v>1114</v>
      </c>
      <c r="E242" s="198"/>
      <c r="F242" s="112"/>
      <c r="G242" s="199"/>
      <c r="H242" s="200">
        <v>-15361202</v>
      </c>
      <c r="I242" s="24">
        <v>5158.1</v>
      </c>
      <c r="J242" s="85"/>
      <c r="K242" s="42">
        <v>500</v>
      </c>
      <c r="M242" s="42">
        <v>500</v>
      </c>
    </row>
    <row r="243" spans="1:13" s="17" customFormat="1" ht="12.75">
      <c r="A243" s="13"/>
      <c r="B243" s="202">
        <v>-7567868</v>
      </c>
      <c r="C243" s="203" t="s">
        <v>1107</v>
      </c>
      <c r="D243" s="203" t="s">
        <v>1113</v>
      </c>
      <c r="E243" s="204"/>
      <c r="F243" s="129"/>
      <c r="G243" s="205"/>
      <c r="H243" s="206">
        <v>1642989</v>
      </c>
      <c r="I243" s="80">
        <v>-15135.736</v>
      </c>
      <c r="J243" s="207"/>
      <c r="K243" s="83">
        <v>500</v>
      </c>
      <c r="L243" s="81"/>
      <c r="M243" s="83">
        <v>500</v>
      </c>
    </row>
    <row r="244" spans="1:13" s="17" customFormat="1" ht="12.75">
      <c r="A244" s="1"/>
      <c r="B244" s="6"/>
      <c r="C244" s="1"/>
      <c r="D244" s="1"/>
      <c r="E244" s="1"/>
      <c r="F244" s="104"/>
      <c r="G244" s="29"/>
      <c r="H244" s="6"/>
      <c r="I244" s="24"/>
      <c r="J244"/>
      <c r="K244"/>
      <c r="L244"/>
      <c r="M244" s="2"/>
    </row>
    <row r="245" spans="1:13" s="17" customFormat="1" ht="12.75">
      <c r="A245" s="208"/>
      <c r="B245" s="209"/>
      <c r="C245" s="210"/>
      <c r="D245" s="210"/>
      <c r="E245" s="208"/>
      <c r="F245" s="112"/>
      <c r="G245" s="211"/>
      <c r="H245" s="209"/>
      <c r="I245" s="212"/>
      <c r="J245" s="213"/>
      <c r="K245" s="214"/>
      <c r="L245" s="215"/>
      <c r="M245" s="214"/>
    </row>
    <row r="246" spans="1:13" s="17" customFormat="1" ht="12.75">
      <c r="A246" s="14"/>
      <c r="B246" s="216"/>
      <c r="C246" s="217"/>
      <c r="D246" s="217"/>
      <c r="E246" s="217"/>
      <c r="F246" s="112"/>
      <c r="G246" s="218"/>
      <c r="H246" s="31"/>
      <c r="I246" s="85"/>
      <c r="J246" s="85"/>
      <c r="K246" s="42"/>
      <c r="M246" s="42"/>
    </row>
    <row r="247" spans="1:13" s="17" customFormat="1" ht="12.75">
      <c r="A247" s="151"/>
      <c r="B247" s="219">
        <v>2363440</v>
      </c>
      <c r="C247" s="220" t="s">
        <v>1096</v>
      </c>
      <c r="D247" s="220" t="s">
        <v>1103</v>
      </c>
      <c r="E247" s="151"/>
      <c r="F247" s="112"/>
      <c r="G247" s="191"/>
      <c r="H247" s="200">
        <v>-2363440</v>
      </c>
      <c r="I247" s="221">
        <v>5252.0888888888885</v>
      </c>
      <c r="J247" s="192"/>
      <c r="K247" s="42">
        <v>440</v>
      </c>
      <c r="M247" s="42">
        <v>450</v>
      </c>
    </row>
    <row r="248" spans="1:13" s="17" customFormat="1" ht="12.75">
      <c r="A248" s="151"/>
      <c r="B248" s="219">
        <v>2731850</v>
      </c>
      <c r="C248" s="220" t="s">
        <v>1096</v>
      </c>
      <c r="D248" s="220" t="s">
        <v>1104</v>
      </c>
      <c r="E248" s="151"/>
      <c r="F248" s="112"/>
      <c r="G248" s="191"/>
      <c r="H248" s="200">
        <v>-5095290</v>
      </c>
      <c r="I248" s="221">
        <v>5463.7</v>
      </c>
      <c r="J248" s="192"/>
      <c r="K248" s="42">
        <v>500</v>
      </c>
      <c r="M248" s="42">
        <v>500</v>
      </c>
    </row>
    <row r="249" spans="1:13" s="17" customFormat="1" ht="12.75">
      <c r="A249" s="151"/>
      <c r="B249" s="219">
        <v>2547660</v>
      </c>
      <c r="C249" s="220" t="s">
        <v>1096</v>
      </c>
      <c r="D249" s="220" t="s">
        <v>1105</v>
      </c>
      <c r="E249" s="151"/>
      <c r="F249" s="112"/>
      <c r="G249" s="191"/>
      <c r="H249" s="200">
        <v>-7642950</v>
      </c>
      <c r="I249" s="221">
        <v>4995.411764705882</v>
      </c>
      <c r="J249" s="192"/>
      <c r="K249" s="42">
        <v>510</v>
      </c>
      <c r="M249" s="42">
        <v>510</v>
      </c>
    </row>
    <row r="250" spans="1:13" s="17" customFormat="1" ht="12.75">
      <c r="A250" s="151"/>
      <c r="B250" s="219">
        <v>-22485249</v>
      </c>
      <c r="C250" s="220" t="s">
        <v>1096</v>
      </c>
      <c r="D250" s="220" t="s">
        <v>1100</v>
      </c>
      <c r="E250" s="151"/>
      <c r="F250" s="112"/>
      <c r="G250" s="191"/>
      <c r="H250" s="200">
        <v>14842299</v>
      </c>
      <c r="I250" s="221">
        <v>-46844.26875</v>
      </c>
      <c r="J250" s="192"/>
      <c r="K250" s="42">
        <v>480</v>
      </c>
      <c r="M250" s="42">
        <v>480</v>
      </c>
    </row>
    <row r="251" spans="1:13" s="114" customFormat="1" ht="12.75">
      <c r="A251" s="151"/>
      <c r="B251" s="219">
        <v>2065650</v>
      </c>
      <c r="C251" s="220" t="s">
        <v>1096</v>
      </c>
      <c r="D251" s="220" t="s">
        <v>1106</v>
      </c>
      <c r="E251" s="151"/>
      <c r="F251" s="112"/>
      <c r="G251" s="191"/>
      <c r="H251" s="200">
        <v>12776649</v>
      </c>
      <c r="I251" s="221">
        <v>4303.4375</v>
      </c>
      <c r="J251" s="192"/>
      <c r="K251" s="42">
        <v>480</v>
      </c>
      <c r="L251" s="17"/>
      <c r="M251" s="42">
        <v>480</v>
      </c>
    </row>
    <row r="252" spans="1:13" s="114" customFormat="1" ht="12.75">
      <c r="A252" s="151"/>
      <c r="B252" s="219">
        <v>2717243</v>
      </c>
      <c r="C252" s="220" t="s">
        <v>1096</v>
      </c>
      <c r="D252" s="220" t="s">
        <v>1112</v>
      </c>
      <c r="E252" s="151"/>
      <c r="F252" s="112"/>
      <c r="G252" s="191"/>
      <c r="H252" s="200">
        <v>10059406</v>
      </c>
      <c r="I252" s="221">
        <v>5434.486</v>
      </c>
      <c r="J252" s="192"/>
      <c r="K252" s="42">
        <v>500</v>
      </c>
      <c r="L252" s="17"/>
      <c r="M252" s="42">
        <v>500</v>
      </c>
    </row>
    <row r="253" spans="1:13" s="114" customFormat="1" ht="12.75">
      <c r="A253" s="222"/>
      <c r="B253" s="223">
        <v>-10059406</v>
      </c>
      <c r="C253" s="222" t="s">
        <v>1096</v>
      </c>
      <c r="D253" s="222" t="s">
        <v>1113</v>
      </c>
      <c r="E253" s="222"/>
      <c r="F253" s="129"/>
      <c r="G253" s="224"/>
      <c r="H253" s="206">
        <v>7695966</v>
      </c>
      <c r="I253" s="207">
        <v>-20118.812</v>
      </c>
      <c r="J253" s="225"/>
      <c r="K253" s="83">
        <v>500</v>
      </c>
      <c r="L253" s="81"/>
      <c r="M253" s="83">
        <v>500</v>
      </c>
    </row>
    <row r="254" spans="1:13" s="17" customFormat="1" ht="12.75">
      <c r="A254" s="14"/>
      <c r="B254" s="216"/>
      <c r="C254" s="217"/>
      <c r="D254" s="217"/>
      <c r="E254" s="217"/>
      <c r="F254" s="112"/>
      <c r="G254" s="218"/>
      <c r="H254" s="31"/>
      <c r="I254" s="85"/>
      <c r="J254" s="85"/>
      <c r="K254" s="42"/>
      <c r="M254" s="42"/>
    </row>
    <row r="255" spans="2:6" ht="12.75">
      <c r="B255" s="226"/>
      <c r="F255" s="127"/>
    </row>
    <row r="256" spans="2:6" ht="12.75">
      <c r="B256" s="226"/>
      <c r="F256" s="127"/>
    </row>
    <row r="257" spans="1:13" ht="12.75">
      <c r="A257" s="227"/>
      <c r="B257" s="228">
        <v>-20489117</v>
      </c>
      <c r="C257" s="227" t="s">
        <v>1097</v>
      </c>
      <c r="D257" s="227" t="s">
        <v>1110</v>
      </c>
      <c r="E257" s="227"/>
      <c r="F257" s="133"/>
      <c r="G257" s="134"/>
      <c r="H257" s="229">
        <v>20489117</v>
      </c>
      <c r="I257" s="230">
        <v>-48783.61190476191</v>
      </c>
      <c r="J257" s="231"/>
      <c r="K257" s="232">
        <v>420</v>
      </c>
      <c r="L257" s="233"/>
      <c r="M257" s="232">
        <v>420</v>
      </c>
    </row>
    <row r="258" spans="1:13" ht="12.75">
      <c r="A258" s="227"/>
      <c r="B258" s="228">
        <v>999275</v>
      </c>
      <c r="C258" s="227" t="s">
        <v>1097</v>
      </c>
      <c r="D258" s="227" t="s">
        <v>1108</v>
      </c>
      <c r="E258" s="227"/>
      <c r="F258" s="133"/>
      <c r="G258" s="134"/>
      <c r="H258" s="229">
        <v>19489842</v>
      </c>
      <c r="I258" s="230">
        <v>2379.2261904761904</v>
      </c>
      <c r="J258" s="231"/>
      <c r="K258" s="232">
        <v>420</v>
      </c>
      <c r="L258" s="233"/>
      <c r="M258" s="232">
        <v>420</v>
      </c>
    </row>
    <row r="259" spans="1:13" ht="12.75">
      <c r="A259" s="227"/>
      <c r="B259" s="228">
        <v>3013800</v>
      </c>
      <c r="C259" s="227" t="s">
        <v>1097</v>
      </c>
      <c r="D259" s="227" t="s">
        <v>1101</v>
      </c>
      <c r="E259" s="227"/>
      <c r="F259" s="133"/>
      <c r="G259" s="134"/>
      <c r="H259" s="229">
        <v>16476042</v>
      </c>
      <c r="I259" s="230">
        <v>7262.168674698795</v>
      </c>
      <c r="J259" s="231"/>
      <c r="K259" s="232">
        <v>415</v>
      </c>
      <c r="L259" s="233"/>
      <c r="M259" s="232">
        <v>415</v>
      </c>
    </row>
    <row r="260" spans="1:13" s="234" customFormat="1" ht="12.75">
      <c r="A260" s="227"/>
      <c r="B260" s="228">
        <v>1214992</v>
      </c>
      <c r="C260" s="227" t="s">
        <v>1097</v>
      </c>
      <c r="D260" s="227" t="s">
        <v>1102</v>
      </c>
      <c r="E260" s="227"/>
      <c r="F260" s="133"/>
      <c r="G260" s="134"/>
      <c r="H260" s="229">
        <v>15261050</v>
      </c>
      <c r="I260" s="230">
        <v>2761.3454545454547</v>
      </c>
      <c r="J260" s="231"/>
      <c r="K260" s="42">
        <v>440</v>
      </c>
      <c r="L260" s="17"/>
      <c r="M260" s="42">
        <v>440</v>
      </c>
    </row>
    <row r="261" spans="1:13" s="234" customFormat="1" ht="12.75">
      <c r="A261" s="227"/>
      <c r="B261" s="228">
        <v>1493250</v>
      </c>
      <c r="C261" s="227" t="s">
        <v>1097</v>
      </c>
      <c r="D261" s="227" t="s">
        <v>1103</v>
      </c>
      <c r="E261" s="227"/>
      <c r="F261" s="133"/>
      <c r="G261" s="134"/>
      <c r="H261" s="229">
        <v>13767800</v>
      </c>
      <c r="I261" s="230">
        <v>3318.3333333333335</v>
      </c>
      <c r="J261" s="231"/>
      <c r="K261" s="42">
        <v>450</v>
      </c>
      <c r="L261" s="17"/>
      <c r="M261" s="42">
        <v>450</v>
      </c>
    </row>
    <row r="262" spans="1:13" s="234" customFormat="1" ht="12.75">
      <c r="A262" s="227"/>
      <c r="B262" s="228">
        <v>1420200</v>
      </c>
      <c r="C262" s="227" t="s">
        <v>1097</v>
      </c>
      <c r="D262" s="227" t="s">
        <v>1104</v>
      </c>
      <c r="E262" s="227"/>
      <c r="F262" s="133"/>
      <c r="G262" s="134"/>
      <c r="H262" s="229">
        <v>12347600</v>
      </c>
      <c r="I262" s="230">
        <v>2840.4</v>
      </c>
      <c r="J262" s="231"/>
      <c r="K262" s="42">
        <v>500</v>
      </c>
      <c r="L262" s="17"/>
      <c r="M262" s="42">
        <v>500</v>
      </c>
    </row>
    <row r="263" spans="1:13" s="234" customFormat="1" ht="12.75">
      <c r="A263" s="227"/>
      <c r="B263" s="228">
        <v>1603300</v>
      </c>
      <c r="C263" s="227" t="s">
        <v>1097</v>
      </c>
      <c r="D263" s="227" t="s">
        <v>1105</v>
      </c>
      <c r="E263" s="227"/>
      <c r="F263" s="133"/>
      <c r="G263" s="134"/>
      <c r="H263" s="229">
        <v>10744300</v>
      </c>
      <c r="I263" s="230">
        <v>3143.725490196078</v>
      </c>
      <c r="J263" s="231"/>
      <c r="K263" s="42">
        <v>510</v>
      </c>
      <c r="L263" s="17"/>
      <c r="M263" s="42">
        <v>510</v>
      </c>
    </row>
    <row r="264" spans="1:13" s="234" customFormat="1" ht="12.75">
      <c r="A264" s="227"/>
      <c r="B264" s="228">
        <v>1420445</v>
      </c>
      <c r="C264" s="227" t="s">
        <v>1097</v>
      </c>
      <c r="D264" s="227" t="s">
        <v>1106</v>
      </c>
      <c r="E264" s="227"/>
      <c r="F264" s="133"/>
      <c r="G264" s="134"/>
      <c r="H264" s="229">
        <v>9323855</v>
      </c>
      <c r="I264" s="230">
        <v>2959.2604166666665</v>
      </c>
      <c r="J264" s="231"/>
      <c r="K264" s="42">
        <v>480</v>
      </c>
      <c r="L264" s="17"/>
      <c r="M264" s="42">
        <v>480</v>
      </c>
    </row>
    <row r="265" spans="1:13" s="234" customFormat="1" ht="12.75">
      <c r="A265" s="227"/>
      <c r="B265" s="228">
        <v>1775000</v>
      </c>
      <c r="C265" s="227" t="s">
        <v>1097</v>
      </c>
      <c r="D265" s="227" t="s">
        <v>1112</v>
      </c>
      <c r="E265" s="227"/>
      <c r="F265" s="133"/>
      <c r="G265" s="134"/>
      <c r="H265" s="229">
        <v>7548855</v>
      </c>
      <c r="I265" s="230">
        <v>3550</v>
      </c>
      <c r="J265" s="231"/>
      <c r="K265" s="42">
        <v>500</v>
      </c>
      <c r="L265" s="17"/>
      <c r="M265" s="42">
        <v>500</v>
      </c>
    </row>
    <row r="266" spans="1:13" s="234" customFormat="1" ht="12.75">
      <c r="A266" s="235"/>
      <c r="B266" s="236">
        <v>-7548855</v>
      </c>
      <c r="C266" s="235" t="s">
        <v>1111</v>
      </c>
      <c r="D266" s="235" t="s">
        <v>1113</v>
      </c>
      <c r="E266" s="235"/>
      <c r="F266" s="237"/>
      <c r="G266" s="238"/>
      <c r="H266" s="236">
        <v>27038697</v>
      </c>
      <c r="I266" s="239">
        <v>-15097.71</v>
      </c>
      <c r="J266" s="240"/>
      <c r="K266" s="83">
        <v>500</v>
      </c>
      <c r="L266" s="81"/>
      <c r="M266" s="83">
        <v>500</v>
      </c>
    </row>
    <row r="267" spans="2:6" ht="12.75">
      <c r="B267" s="226"/>
      <c r="F267" s="127"/>
    </row>
    <row r="268" spans="2:6" ht="12.75">
      <c r="B268" s="226"/>
      <c r="F268" s="127"/>
    </row>
    <row r="269" spans="2:6" ht="12.75">
      <c r="B269" s="226"/>
      <c r="F269" s="127"/>
    </row>
    <row r="270" spans="1:13" s="249" customFormat="1" ht="12.75">
      <c r="A270" s="242"/>
      <c r="B270" s="243">
        <v>-617794</v>
      </c>
      <c r="C270" s="244" t="s">
        <v>1162</v>
      </c>
      <c r="D270" s="242" t="s">
        <v>1163</v>
      </c>
      <c r="E270" s="242"/>
      <c r="F270" s="245"/>
      <c r="G270" s="246"/>
      <c r="H270" s="247">
        <v>617794</v>
      </c>
      <c r="I270" s="248">
        <v>-1211.3607843137254</v>
      </c>
      <c r="M270" s="42">
        <v>510</v>
      </c>
    </row>
    <row r="271" spans="1:13" s="249" customFormat="1" ht="12.75">
      <c r="A271" s="242"/>
      <c r="B271" s="243">
        <v>400000</v>
      </c>
      <c r="C271" s="244" t="s">
        <v>1162</v>
      </c>
      <c r="D271" s="242" t="s">
        <v>1164</v>
      </c>
      <c r="E271" s="242"/>
      <c r="F271" s="245"/>
      <c r="G271" s="246"/>
      <c r="H271" s="247">
        <v>217794</v>
      </c>
      <c r="I271" s="248">
        <v>784.3137254901961</v>
      </c>
      <c r="M271" s="42">
        <v>510</v>
      </c>
    </row>
    <row r="272" spans="1:13" s="255" customFormat="1" ht="12.75">
      <c r="A272" s="250"/>
      <c r="B272" s="251">
        <v>-217794</v>
      </c>
      <c r="C272" s="250" t="s">
        <v>1162</v>
      </c>
      <c r="D272" s="250" t="s">
        <v>1113</v>
      </c>
      <c r="E272" s="250"/>
      <c r="F272" s="252"/>
      <c r="G272" s="253"/>
      <c r="H272" s="251">
        <v>435588</v>
      </c>
      <c r="I272" s="254">
        <v>-453.7375</v>
      </c>
      <c r="K272" s="83">
        <v>480</v>
      </c>
      <c r="L272" s="81"/>
      <c r="M272" s="83">
        <v>480</v>
      </c>
    </row>
    <row r="273" spans="6:13" ht="12.75">
      <c r="F273" s="104"/>
      <c r="I273" s="24">
        <v>0</v>
      </c>
      <c r="M273" s="2">
        <v>500</v>
      </c>
    </row>
    <row r="274" spans="6:13" ht="12.75">
      <c r="F274" s="104"/>
      <c r="I274" s="24">
        <v>0</v>
      </c>
      <c r="M274" s="2">
        <v>500</v>
      </c>
    </row>
    <row r="275" spans="6:13" ht="12.75">
      <c r="F275" s="104"/>
      <c r="I275" s="24"/>
      <c r="M275" s="2"/>
    </row>
    <row r="276" spans="1:11" s="260" customFormat="1" ht="12.75">
      <c r="A276" s="244" t="s">
        <v>1158</v>
      </c>
      <c r="B276" s="256"/>
      <c r="C276" s="257" t="s">
        <v>1162</v>
      </c>
      <c r="D276" s="244"/>
      <c r="E276" s="244"/>
      <c r="F276" s="258"/>
      <c r="G276" s="258"/>
      <c r="H276" s="256"/>
      <c r="I276" s="259"/>
      <c r="K276" s="261"/>
    </row>
    <row r="277" spans="1:11" s="260" customFormat="1" ht="12.75">
      <c r="A277" s="244"/>
      <c r="B277" s="256"/>
      <c r="C277" s="244"/>
      <c r="D277" s="244"/>
      <c r="E277" s="244" t="s">
        <v>1166</v>
      </c>
      <c r="F277" s="258"/>
      <c r="G277" s="258"/>
      <c r="H277" s="256"/>
      <c r="I277" s="259"/>
      <c r="K277" s="261"/>
    </row>
    <row r="278" spans="1:13" s="260" customFormat="1" ht="12.75">
      <c r="A278" s="244"/>
      <c r="B278" s="262">
        <v>-629719</v>
      </c>
      <c r="C278" s="256" t="s">
        <v>1159</v>
      </c>
      <c r="D278" s="244"/>
      <c r="E278" s="244" t="s">
        <v>1165</v>
      </c>
      <c r="F278" s="258"/>
      <c r="G278" s="258" t="s">
        <v>382</v>
      </c>
      <c r="H278" s="256">
        <v>629719</v>
      </c>
      <c r="I278" s="265">
        <v>960</v>
      </c>
      <c r="K278" s="263"/>
      <c r="M278" s="264">
        <v>655.9572916666667</v>
      </c>
    </row>
    <row r="279" spans="1:13" s="260" customFormat="1" ht="12.75">
      <c r="A279" s="244"/>
      <c r="B279" s="256">
        <v>11925</v>
      </c>
      <c r="C279" s="244" t="s">
        <v>1160</v>
      </c>
      <c r="D279" s="244"/>
      <c r="E279" s="244"/>
      <c r="F279" s="258"/>
      <c r="G279" s="258" t="s">
        <v>382</v>
      </c>
      <c r="H279" s="256">
        <v>617794</v>
      </c>
      <c r="I279" s="265">
        <v>15.826144658261446</v>
      </c>
      <c r="K279" s="263"/>
      <c r="M279" s="264">
        <v>753.5</v>
      </c>
    </row>
    <row r="280" spans="1:13" s="260" customFormat="1" ht="12.75">
      <c r="A280" s="244"/>
      <c r="B280" s="262">
        <v>-617794</v>
      </c>
      <c r="C280" s="257" t="s">
        <v>1161</v>
      </c>
      <c r="D280" s="244"/>
      <c r="E280" s="244"/>
      <c r="F280" s="258"/>
      <c r="G280" s="258" t="s">
        <v>382</v>
      </c>
      <c r="H280" s="256">
        <v>0</v>
      </c>
      <c r="I280" s="265">
        <v>-846.2931506849316</v>
      </c>
      <c r="K280" s="261"/>
      <c r="M280" s="260">
        <v>730</v>
      </c>
    </row>
    <row r="281" spans="6:13" ht="12.75">
      <c r="F281" s="104"/>
      <c r="I281" s="24"/>
      <c r="M281" s="2">
        <v>500</v>
      </c>
    </row>
    <row r="282" spans="6:13" ht="12.75" hidden="1">
      <c r="F282" s="104"/>
      <c r="I282" s="24"/>
      <c r="M282" s="2">
        <v>500</v>
      </c>
    </row>
    <row r="283" spans="6:13" ht="12.75" hidden="1">
      <c r="F283" s="104"/>
      <c r="I283" s="24"/>
      <c r="M283" s="2">
        <v>500</v>
      </c>
    </row>
    <row r="284" spans="6:13" ht="12.75" hidden="1">
      <c r="F284" s="104"/>
      <c r="I284" s="24"/>
      <c r="M284" s="2">
        <v>500</v>
      </c>
    </row>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row r="1100" ht="12.75" hidden="1"/>
    <row r="1101" ht="12.75" hidden="1"/>
    <row r="1102" ht="12.75" hidden="1"/>
    <row r="1103" ht="12.75" hidden="1"/>
    <row r="1104" ht="12.75" hidden="1"/>
    <row r="1105" ht="12.75" hidden="1"/>
    <row r="1106" ht="12.75" hidden="1"/>
    <row r="1107" ht="12.75" hidden="1"/>
    <row r="1108" ht="12.75" hidden="1"/>
    <row r="1109" ht="12.75" hidden="1"/>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row r="1135" ht="12.75" hidden="1"/>
    <row r="1136" ht="12.75" hidden="1"/>
    <row r="1137" ht="12.75" hidden="1"/>
    <row r="1138" ht="12.75" hidden="1"/>
    <row r="1139" ht="12.75" hidden="1"/>
    <row r="1140" ht="12.75" hidden="1"/>
    <row r="1141" ht="12.75" hidden="1"/>
    <row r="1142" ht="12.75" hidden="1"/>
    <row r="1143" ht="12.75" hidden="1"/>
    <row r="1144" ht="12.75" hidden="1"/>
    <row r="1145" ht="12.75" hidden="1"/>
    <row r="1146" ht="12.75" hidden="1"/>
    <row r="1147" ht="12.75" hidden="1"/>
    <row r="1148" ht="12.75" hidden="1"/>
    <row r="1149" ht="12.75" hidden="1"/>
    <row r="1150" ht="12.75" hidden="1"/>
    <row r="1151" ht="12.75" hidden="1"/>
    <row r="1152" ht="12.75" hidden="1"/>
    <row r="1153" ht="12.75" hidden="1"/>
    <row r="1154" ht="12.75" hidden="1"/>
    <row r="1155" ht="12.75" hidden="1"/>
    <row r="1156" ht="12.75" hidden="1"/>
    <row r="1157" ht="12.75" hidden="1"/>
    <row r="1158" ht="12.75" hidden="1"/>
    <row r="1159" ht="12.75" hidden="1"/>
    <row r="1160" ht="12.75" hidden="1"/>
    <row r="1161" ht="12.75" hidden="1"/>
    <row r="1162" ht="12.75" hidden="1"/>
    <row r="1163" ht="12.75" hidden="1"/>
    <row r="1164" ht="12.75" hidden="1"/>
    <row r="1165" ht="12.75" hidden="1"/>
    <row r="1166" ht="12.75" hidden="1"/>
    <row r="1167" ht="12.75" hidden="1"/>
    <row r="1168" ht="12.75" hidden="1"/>
    <row r="1169" ht="12.75" hidden="1"/>
    <row r="1170" ht="12.75" hidden="1"/>
    <row r="1171" ht="12.75" hidden="1"/>
    <row r="1172" ht="12.75" hidden="1"/>
    <row r="1173" ht="12.75" hidden="1"/>
    <row r="1174" ht="12.75" hidden="1"/>
    <row r="1175" ht="12.75" hidden="1"/>
    <row r="1176" ht="12.75" hidden="1"/>
    <row r="1177" ht="12.75" hidden="1"/>
    <row r="1178" ht="12.75" hidden="1"/>
    <row r="1179" ht="12.75" hidden="1"/>
    <row r="1180" ht="12.75" hidden="1"/>
    <row r="1181" ht="12.75" hidden="1"/>
    <row r="1182" ht="12.75" hidden="1"/>
    <row r="1183" ht="12.75" hidden="1"/>
    <row r="1184" ht="12.75" hidden="1"/>
    <row r="1185" ht="12.75" hidden="1"/>
    <row r="1186" ht="12.75" hidden="1"/>
    <row r="1187" ht="12.75" hidden="1"/>
    <row r="1188" ht="12.75" hidden="1"/>
    <row r="1189" ht="12.75" hidden="1"/>
    <row r="1190" ht="12.75" hidden="1"/>
    <row r="1191" ht="12.75" hidden="1"/>
    <row r="1192" ht="12.75" hidden="1"/>
    <row r="1193" ht="12.75" hidden="1"/>
    <row r="1194" ht="12.75" hidden="1"/>
    <row r="1195" ht="12.75" hidden="1"/>
    <row r="1196" ht="12.75" hidden="1"/>
    <row r="1197" ht="12.75" hidden="1"/>
    <row r="1198" ht="12.75" hidden="1"/>
    <row r="1199" ht="12.75" hidden="1"/>
    <row r="1200" ht="12.75" hidden="1"/>
    <row r="1201" ht="12.75" hidden="1"/>
    <row r="1202" ht="12.75" hidden="1"/>
    <row r="1203" ht="12.75" hidden="1"/>
    <row r="1204" ht="12.75" hidden="1"/>
    <row r="1205" ht="12.75" hidden="1"/>
    <row r="1206" ht="12.75" hidden="1"/>
    <row r="1207" ht="12.75" hidden="1"/>
    <row r="1208" ht="12.75" hidden="1"/>
    <row r="1209" ht="12.75" hidden="1"/>
    <row r="1210" ht="12.75" hidden="1"/>
    <row r="1211" ht="12.75" hidden="1"/>
    <row r="1212" ht="12.75" hidden="1"/>
    <row r="1213" ht="12.75" hidden="1"/>
    <row r="1214" ht="12.75" hidden="1"/>
    <row r="1215" ht="12.75" hidden="1"/>
    <row r="1216" ht="12.75" hidden="1"/>
    <row r="1217" ht="12.75" hidden="1"/>
    <row r="1218" ht="12.75" hidden="1"/>
    <row r="1219" ht="12.75" hidden="1"/>
    <row r="1220" ht="12.75" hidden="1"/>
    <row r="1221" ht="12.75" hidden="1"/>
    <row r="1222" ht="12.75" hidden="1"/>
    <row r="1223" ht="12.75" hidden="1"/>
    <row r="1224" ht="12.75" hidden="1"/>
    <row r="1225" ht="12.75" hidden="1"/>
    <row r="1226" ht="12.75" hidden="1"/>
    <row r="1227" ht="12.75" hidden="1"/>
    <row r="1228" ht="12.75" hidden="1"/>
    <row r="1229" ht="12.75" hidden="1"/>
    <row r="1230" ht="12.75" hidden="1"/>
    <row r="1231" ht="12.75" hidden="1"/>
    <row r="1232" ht="12.75" hidden="1"/>
    <row r="1233" ht="12.75" hidden="1"/>
    <row r="1234" ht="12.75" hidden="1"/>
    <row r="1235" ht="12.75" hidden="1"/>
    <row r="1236" ht="12.75" hidden="1"/>
    <row r="1237" ht="12.75" hidden="1"/>
    <row r="1238" ht="12.75" hidden="1"/>
    <row r="1239" ht="12.75" hidden="1"/>
    <row r="1240" ht="12.75" hidden="1"/>
    <row r="1241" ht="12.75" hidden="1"/>
    <row r="1242" ht="12.75" hidden="1"/>
    <row r="1243" ht="12.75" hidden="1"/>
    <row r="1244" ht="12.75" hidden="1"/>
    <row r="1245" ht="12.75" hidden="1"/>
    <row r="1246" ht="12.75" hidden="1"/>
    <row r="1247" ht="12.75" hidden="1"/>
    <row r="1248" ht="12.75" hidden="1"/>
    <row r="1249" ht="12.75" hidden="1"/>
    <row r="1250" ht="12.75" hidden="1"/>
    <row r="1251" ht="12.75" hidden="1"/>
    <row r="1252" ht="12.75" hidden="1"/>
    <row r="1253" ht="12.75" hidden="1"/>
    <row r="1254" ht="12.75" hidden="1"/>
    <row r="1255" ht="12.75" hidden="1"/>
    <row r="1256" ht="12.75" hidden="1"/>
    <row r="1257" ht="12.75" hidden="1"/>
    <row r="1258" ht="12.75" hidden="1"/>
    <row r="1259" ht="12.75" hidden="1"/>
    <row r="1260" ht="12.75" hidden="1"/>
    <row r="1261" ht="12.75" hidden="1"/>
    <row r="1262" ht="12.75" hidden="1"/>
    <row r="1263" ht="12.75" hidden="1"/>
    <row r="1264" ht="12.75" hidden="1"/>
    <row r="1265" ht="12.75" hidden="1"/>
    <row r="1266" ht="12.75" hidden="1"/>
    <row r="1267" ht="12.75" hidden="1"/>
    <row r="1268" ht="12.75" hidden="1"/>
    <row r="1269" ht="12.75" hidden="1"/>
    <row r="1270" ht="12.75" hidden="1"/>
    <row r="1271" ht="12.75" hidden="1"/>
    <row r="1272" ht="12.75" hidden="1"/>
    <row r="1273" ht="12.75" hidden="1"/>
    <row r="1274" ht="12.75" hidden="1"/>
    <row r="1275" ht="12.75" hidden="1"/>
    <row r="1276" ht="12.75" hidden="1"/>
    <row r="1277" ht="12.75" hidden="1"/>
    <row r="1278" ht="12.75" hidden="1"/>
    <row r="1279" ht="12.75" hidden="1"/>
    <row r="1280" ht="12.75" hidden="1"/>
    <row r="1281" ht="12.75" hidden="1"/>
    <row r="1282" ht="12.75" hidden="1"/>
    <row r="1283" ht="12.75" hidden="1"/>
    <row r="1284" ht="12.75" hidden="1"/>
    <row r="1285" ht="12.75" hidden="1"/>
    <row r="1286" ht="12.75" hidden="1"/>
    <row r="1287" ht="12.75" hidden="1"/>
    <row r="1288" ht="12.75" hidden="1"/>
    <row r="1289" ht="12.75" hidden="1"/>
    <row r="1290" ht="12.75" hidden="1"/>
    <row r="1291" ht="12.75" hidden="1"/>
    <row r="1292" ht="12.75" hidden="1"/>
    <row r="1293" ht="12.75" hidden="1"/>
    <row r="1294" ht="12.75" hidden="1"/>
    <row r="1295" ht="12.75" hidden="1"/>
    <row r="1296" ht="12.75" hidden="1"/>
    <row r="1297" ht="12.75" hidden="1"/>
    <row r="1298" ht="12.75" hidden="1"/>
    <row r="1299" ht="12.75" hidden="1"/>
    <row r="1300" ht="12.75" hidden="1"/>
    <row r="1301" ht="12.75" hidden="1"/>
    <row r="1302" ht="12.75" hidden="1"/>
    <row r="1303" ht="12.75" hidden="1"/>
    <row r="1304" ht="12.75" hidden="1"/>
    <row r="1305" ht="12.75" hidden="1"/>
    <row r="1306" ht="12.75" hidden="1"/>
    <row r="1307" ht="12.75" hidden="1"/>
    <row r="1308" ht="12.75" hidden="1"/>
    <row r="1309" ht="12.75" hidden="1"/>
    <row r="1310" ht="12.75" hidden="1"/>
    <row r="1311" ht="12.75" hidden="1"/>
    <row r="1312" ht="12.75" hidden="1"/>
    <row r="1313" ht="12.75" hidden="1"/>
    <row r="1314" ht="12.75" hidden="1"/>
    <row r="1315" ht="12.75" hidden="1"/>
    <row r="1316" ht="12.75" hidden="1"/>
    <row r="1317" ht="12.75" hidden="1"/>
    <row r="1318" ht="12.75" hidden="1"/>
    <row r="1319" ht="12.75" hidden="1"/>
    <row r="1320" ht="12.75" hidden="1"/>
    <row r="1321" ht="12.75" hidden="1"/>
    <row r="1322" ht="12.75" hidden="1"/>
    <row r="1323" ht="12.75" hidden="1"/>
    <row r="1324" ht="12.75" hidden="1"/>
    <row r="1325" ht="12.75" hidden="1"/>
    <row r="1326" ht="12.75" hidden="1"/>
    <row r="1327" ht="12.75" hidden="1"/>
    <row r="1328" ht="12.75" hidden="1"/>
    <row r="1329" ht="12.75" hidden="1"/>
    <row r="1330" ht="12.75" hidden="1"/>
    <row r="1331" ht="12.75" hidden="1"/>
    <row r="1332" ht="12.75" hidden="1"/>
    <row r="1333" ht="12.75" hidden="1"/>
    <row r="1334" ht="12.75" hidden="1"/>
    <row r="1335" ht="12.75" hidden="1"/>
    <row r="1336" ht="12.75" hidden="1"/>
    <row r="1337" ht="12.75" hidden="1"/>
    <row r="1338" ht="12.75" hidden="1"/>
    <row r="1339" ht="12.75" hidden="1"/>
    <row r="1340" ht="12.75" hidden="1"/>
    <row r="1341" ht="12.75" hidden="1"/>
    <row r="1342" ht="12.75" hidden="1"/>
    <row r="1343" ht="12.75" hidden="1"/>
    <row r="1344" ht="12.75" hidden="1"/>
    <row r="1345" ht="12.75" hidden="1"/>
    <row r="1346" ht="12.75" hidden="1"/>
    <row r="1347" ht="12.75" hidden="1"/>
    <row r="1348" ht="12.75" hidden="1"/>
    <row r="1349" ht="12.75" hidden="1"/>
    <row r="1350" ht="12.75" hidden="1"/>
    <row r="1351" ht="12.75" hidden="1"/>
    <row r="1352" ht="12.75" hidden="1"/>
    <row r="1353" ht="12.75" hidden="1"/>
    <row r="1354" ht="12.75" hidden="1"/>
    <row r="1355" ht="12.75" hidden="1"/>
    <row r="1356" ht="12.75" hidden="1"/>
    <row r="1357" ht="12.75" hidden="1"/>
    <row r="1358" ht="12.75" hidden="1"/>
    <row r="1359" ht="12.75" hidden="1"/>
    <row r="1360" ht="12.75" hidden="1"/>
    <row r="1361" ht="12.75" hidden="1"/>
    <row r="1362" ht="12.75" hidden="1"/>
    <row r="1363" ht="12.75" hidden="1"/>
    <row r="1364" ht="12.75" hidden="1"/>
    <row r="1365" ht="12.75" hidden="1"/>
    <row r="1366" ht="12.75" hidden="1"/>
    <row r="1367" ht="12.75" hidden="1"/>
    <row r="1368" ht="12.75" hidden="1"/>
    <row r="1369" ht="12.75" hidden="1"/>
    <row r="1370" ht="12.75" hidden="1"/>
    <row r="1371" ht="12.75" hidden="1"/>
    <row r="1372" ht="12.75" hidden="1"/>
    <row r="1373" ht="12.75" hidden="1"/>
    <row r="1374" ht="12.75" hidden="1"/>
    <row r="1375" ht="12.75" hidden="1"/>
    <row r="1376" ht="12.75" hidden="1"/>
    <row r="1377" ht="12.75" hidden="1"/>
    <row r="1378" ht="12.75" hidden="1"/>
    <row r="1379" ht="12.75" hidden="1"/>
    <row r="1380" ht="12.75" hidden="1"/>
    <row r="1381" ht="12.75" hidden="1"/>
    <row r="1382" ht="12.75" hidden="1"/>
    <row r="1383" ht="12.75" hidden="1"/>
    <row r="1384" ht="12.75" hidden="1"/>
    <row r="1385" ht="12.75" hidden="1"/>
    <row r="1386" ht="12.75" hidden="1"/>
    <row r="1387" ht="12.75" hidden="1"/>
    <row r="1388" ht="12.75" hidden="1"/>
    <row r="1389" ht="12.75" hidden="1"/>
    <row r="1390" ht="12.75" hidden="1"/>
    <row r="1391" ht="12.75" hidden="1"/>
    <row r="1392" ht="12.75" hidden="1"/>
    <row r="1393" ht="12.75" hidden="1"/>
    <row r="1394" ht="12.75" hidden="1"/>
    <row r="1395" ht="12.75" hidden="1"/>
    <row r="1396" ht="12.75" hidden="1"/>
    <row r="1397" ht="12.75" hidden="1"/>
    <row r="1398" ht="12.75" hidden="1"/>
    <row r="1399" ht="12.75" hidden="1"/>
    <row r="1400" ht="12.75" hidden="1"/>
    <row r="1401" ht="12.75" hidden="1"/>
    <row r="1402" ht="12.75" hidden="1"/>
    <row r="1403" ht="12.75" hidden="1"/>
    <row r="1404" ht="12.75" hidden="1"/>
    <row r="1405" ht="12.75" hidden="1"/>
    <row r="1406" ht="12.75" hidden="1"/>
    <row r="1407" ht="12.75" hidden="1"/>
    <row r="1408" ht="12.75" hidden="1"/>
    <row r="1409" ht="12.75" hidden="1"/>
    <row r="1410" ht="12.75" hidden="1"/>
    <row r="1411" ht="12.75" hidden="1"/>
    <row r="1412" ht="12.75" hidden="1"/>
    <row r="1413" ht="12.75" hidden="1"/>
    <row r="1414" ht="12.75" hidden="1"/>
    <row r="1415" ht="12.75" hidden="1"/>
    <row r="1416" ht="12.75" hidden="1"/>
    <row r="1417" ht="12.75" hidden="1"/>
    <row r="1418" ht="12.75" hidden="1"/>
    <row r="1419" ht="12.75" hidden="1"/>
    <row r="1420" ht="12.75" hidden="1"/>
    <row r="1421" ht="12.75" hidden="1"/>
    <row r="1422" ht="12.75" hidden="1"/>
    <row r="1423" ht="12.75" hidden="1"/>
    <row r="1424" ht="12.75" hidden="1"/>
    <row r="1425" ht="12.75" hidden="1"/>
    <row r="1426" ht="12.75" hidden="1"/>
    <row r="1427" ht="12.75" hidden="1"/>
    <row r="1428" ht="12.75" hidden="1"/>
    <row r="1429" ht="12.75" hidden="1"/>
    <row r="1430" ht="12.75" hidden="1"/>
    <row r="1431" ht="12.75" hidden="1"/>
    <row r="1432" ht="12.75" hidden="1"/>
    <row r="1433" ht="12.75" hidden="1"/>
    <row r="1434" ht="12.75" hidden="1"/>
    <row r="1435" ht="12.75" hidden="1"/>
    <row r="1436" ht="12.75" hidden="1"/>
    <row r="1437" ht="12.75" hidden="1"/>
    <row r="1438" ht="12.75" hidden="1"/>
    <row r="1439" ht="12.75" hidden="1"/>
    <row r="1440" ht="12.75" hidden="1"/>
    <row r="1441" ht="12.75" hidden="1"/>
    <row r="1442" ht="12.75" hidden="1"/>
    <row r="1443" ht="12.75" hidden="1"/>
    <row r="1444" ht="12.75" hidden="1"/>
    <row r="1445" ht="12.75" hidden="1"/>
    <row r="1446" ht="12.75" hidden="1"/>
    <row r="1447" ht="12.75" hidden="1"/>
    <row r="1448" ht="12.75" hidden="1"/>
    <row r="1449" ht="12.75" hidden="1"/>
    <row r="1450" ht="12.75" hidden="1"/>
    <row r="1451" ht="12.75" hidden="1"/>
    <row r="1452" ht="12.75" hidden="1"/>
    <row r="1453" ht="12.75" hidden="1"/>
    <row r="1454" ht="12.75" hidden="1"/>
    <row r="1455" ht="12.75" hidden="1"/>
    <row r="1456" ht="12.75" hidden="1"/>
    <row r="1457" ht="12.75" hidden="1"/>
    <row r="1458" ht="12.75" hidden="1"/>
    <row r="1459" ht="12.75" hidden="1"/>
    <row r="1460" ht="12.75" hidden="1"/>
    <row r="1461" ht="12.75" hidden="1"/>
    <row r="1462" ht="12.75" hidden="1"/>
    <row r="1463" ht="12.75" hidden="1"/>
    <row r="1464" ht="12.75" hidden="1"/>
    <row r="1465" ht="12.75" hidden="1"/>
    <row r="1466" ht="12.75" hidden="1"/>
    <row r="1467" ht="12.75" hidden="1"/>
    <row r="1468" ht="12.75" hidden="1"/>
    <row r="1469" ht="12.75" hidden="1"/>
    <row r="1470" ht="12.75" hidden="1"/>
    <row r="1471" ht="12.75" hidden="1"/>
    <row r="1472" ht="12.75" hidden="1"/>
    <row r="1473" ht="12.75" hidden="1"/>
    <row r="1474" ht="12.75" hidden="1"/>
    <row r="1475" ht="12.75" hidden="1"/>
    <row r="1476" ht="12.75" hidden="1"/>
    <row r="1477" ht="12.75" hidden="1"/>
    <row r="1478" ht="12.75" hidden="1"/>
    <row r="1479" ht="12.75" hidden="1"/>
    <row r="1480" ht="12.75" hidden="1"/>
    <row r="1481" ht="12.75" hidden="1"/>
    <row r="1482" ht="12.75" hidden="1"/>
    <row r="1483" ht="12.75" hidden="1"/>
    <row r="1484" ht="12.75" hidden="1"/>
    <row r="1485" ht="12.75" hidden="1"/>
    <row r="1486" ht="12.75" hidden="1"/>
    <row r="1487" ht="12.75" hidden="1"/>
    <row r="1488" ht="12.75" hidden="1"/>
    <row r="1489" ht="12.75" hidden="1"/>
    <row r="1490" ht="12.75" hidden="1"/>
    <row r="1491" ht="12.75" hidden="1"/>
    <row r="1492" ht="12.75" hidden="1"/>
    <row r="1493" ht="12.75" hidden="1"/>
    <row r="1494" ht="12.75" hidden="1"/>
    <row r="1495" ht="12.75" hidden="1"/>
    <row r="1496" ht="12.75" hidden="1"/>
    <row r="1497" ht="12.75" hidden="1"/>
    <row r="1498" ht="12.75" hidden="1"/>
    <row r="1499" ht="12.75" hidden="1"/>
    <row r="1500" ht="12.75" hidden="1"/>
    <row r="1501" ht="12.75" hidden="1"/>
    <row r="1502" ht="12.75" hidden="1"/>
    <row r="1503" ht="12.75" hidden="1"/>
    <row r="1504" ht="12.75" hidden="1"/>
    <row r="1505" ht="12.75" hidden="1"/>
    <row r="1506" ht="12.75" hidden="1"/>
    <row r="1507" ht="12.75" hidden="1"/>
    <row r="1508" ht="12.75" hidden="1"/>
    <row r="1509" ht="12.75" hidden="1"/>
    <row r="1510" ht="12.75" hidden="1"/>
    <row r="1511" ht="12.75" hidden="1"/>
    <row r="1512" ht="12.75" hidden="1"/>
    <row r="1513" ht="12.75" hidden="1"/>
    <row r="1514" ht="12.75" hidden="1"/>
    <row r="1515" ht="12.75" hidden="1"/>
    <row r="1516" ht="12.75" hidden="1"/>
    <row r="1517" ht="12.75" hidden="1"/>
    <row r="1518" ht="12.75" hidden="1"/>
    <row r="1519" ht="12.75" hidden="1"/>
    <row r="1520" ht="12.75" hidden="1"/>
    <row r="1521" ht="12.75" hidden="1"/>
    <row r="1522" ht="12.75" hidden="1"/>
    <row r="1523" ht="12.75" hidden="1"/>
    <row r="1524" ht="12.75" hidden="1"/>
    <row r="1525" ht="12.75" hidden="1"/>
    <row r="1526" ht="12.75" hidden="1"/>
    <row r="1527" ht="12.75" hidden="1"/>
    <row r="1528" ht="12.75" hidden="1"/>
    <row r="1529" ht="12.75" hidden="1"/>
    <row r="1530" ht="12.75" hidden="1"/>
    <row r="1531" ht="12.75" hidden="1"/>
    <row r="1532" ht="12.75" hidden="1"/>
    <row r="1533" ht="12.75" hidden="1"/>
    <row r="1534" ht="12.75" hidden="1"/>
    <row r="1535" ht="12.75" hidden="1"/>
    <row r="1536" ht="12.75" hidden="1"/>
    <row r="1537" ht="12.75" hidden="1"/>
    <row r="1538" ht="12.75" hidden="1"/>
    <row r="1539" ht="12.75" hidden="1"/>
    <row r="1540" ht="12.75" hidden="1"/>
    <row r="1541" ht="12.75" hidden="1"/>
    <row r="1542" ht="12.75" hidden="1"/>
    <row r="1543" ht="12.75" hidden="1"/>
    <row r="1544" ht="12.75" hidden="1"/>
    <row r="1545" ht="12.75" hidden="1"/>
    <row r="1546" ht="12.75" hidden="1"/>
    <row r="1547" ht="12.75" hidden="1"/>
    <row r="1548" ht="12.75" hidden="1"/>
    <row r="1549" ht="12.75" hidden="1"/>
    <row r="1550" ht="12.75" hidden="1"/>
    <row r="1551" ht="12.75" hidden="1"/>
    <row r="1552" ht="12.75" hidden="1"/>
    <row r="1553" ht="12.75" hidden="1"/>
    <row r="1554" ht="12.75" hidden="1"/>
    <row r="1555" ht="12.75" hidden="1"/>
    <row r="1556" ht="12.75" hidden="1"/>
    <row r="1557" ht="12.75" hidden="1"/>
    <row r="1558" ht="12.75" hidden="1"/>
    <row r="1559" ht="12.75" hidden="1"/>
    <row r="1560" ht="12.75" hidden="1"/>
    <row r="1561" ht="12.75" hidden="1"/>
    <row r="1562" ht="12.75" hidden="1"/>
    <row r="1563" ht="12.75" hidden="1"/>
    <row r="1564" ht="12.75" hidden="1"/>
    <row r="1565" ht="12.75" hidden="1"/>
    <row r="1566" ht="12.75" hidden="1"/>
    <row r="1567" ht="12.75" hidden="1"/>
    <row r="1568" ht="12.75" hidden="1"/>
    <row r="1569" ht="12.75" hidden="1"/>
    <row r="1570" ht="12.75" hidden="1"/>
    <row r="1571" ht="12.75" hidden="1"/>
    <row r="1572" ht="12.75" hidden="1"/>
    <row r="1573" ht="12.75" hidden="1"/>
    <row r="1574" ht="12.75" hidden="1"/>
    <row r="1575" ht="12.75" hidden="1"/>
    <row r="1576" ht="12.75" hidden="1"/>
    <row r="1577" ht="12.75" hidden="1"/>
    <row r="1578" ht="12.75" hidden="1"/>
    <row r="1579" ht="12.75" hidden="1"/>
    <row r="1580" ht="12.75" hidden="1"/>
    <row r="1581" ht="12.75" hidden="1"/>
    <row r="1582" ht="12.75" hidden="1"/>
    <row r="1583" ht="12.75" hidden="1"/>
    <row r="1584" ht="12.75" hidden="1"/>
    <row r="1585" ht="12.75" hidden="1"/>
    <row r="1586" ht="12.75" hidden="1"/>
    <row r="1587" ht="12.75" hidden="1"/>
    <row r="1588" ht="12.75" hidden="1"/>
    <row r="1589" ht="12.75" hidden="1"/>
    <row r="1590" ht="12.75" hidden="1"/>
    <row r="1591" ht="12.75" hidden="1"/>
    <row r="1592" ht="12.75" hidden="1"/>
    <row r="1593" ht="12.75" hidden="1"/>
    <row r="1594" ht="12.75" hidden="1"/>
    <row r="1595" ht="12.75" hidden="1"/>
    <row r="1596" ht="12.75" hidden="1"/>
    <row r="1597" ht="12.75" hidden="1"/>
    <row r="1598" ht="12.75" hidden="1"/>
    <row r="1599" ht="12.75" hidden="1"/>
    <row r="1600" ht="12.75" hidden="1"/>
    <row r="1601" ht="12.75" hidden="1"/>
    <row r="1602" ht="12.75" hidden="1"/>
    <row r="1603" ht="12.75" hidden="1"/>
    <row r="1604" ht="12.75" hidden="1"/>
    <row r="1605" ht="12.75" hidden="1"/>
    <row r="1606" ht="12.75" hidden="1"/>
    <row r="1607" ht="12.75" hidden="1"/>
    <row r="1608" ht="12.75" hidden="1"/>
    <row r="1609" ht="12.75" hidden="1"/>
    <row r="1610" ht="12.75" hidden="1"/>
    <row r="1611" ht="12.75" hidden="1"/>
    <row r="1612" ht="12.75" hidden="1"/>
    <row r="1613" ht="12.75" hidden="1"/>
    <row r="1614" ht="12.75" hidden="1"/>
    <row r="1615" ht="12.75" hidden="1"/>
    <row r="1616" ht="12.75" hidden="1"/>
    <row r="1617" ht="12.75" hidden="1"/>
    <row r="1618" ht="12.75" hidden="1"/>
    <row r="1619" ht="12.75" hidden="1"/>
    <row r="1620" ht="12.75" hidden="1"/>
    <row r="1621" ht="12.75" hidden="1"/>
    <row r="1622" ht="12.75" hidden="1"/>
    <row r="1623" ht="12.75" hidden="1"/>
    <row r="1624" ht="12.75" hidden="1"/>
    <row r="1625" ht="12.75" hidden="1"/>
    <row r="1626" ht="12.75" hidden="1"/>
    <row r="1627" ht="12.75" hidden="1"/>
    <row r="1628" ht="12.75" hidden="1"/>
    <row r="1629" ht="12.75" hidden="1"/>
    <row r="1630" ht="12.75" hidden="1"/>
    <row r="1631" ht="12.75" hidden="1"/>
    <row r="1632" ht="12.75" hidden="1"/>
    <row r="1633" ht="12.75" hidden="1"/>
    <row r="1634" ht="12.75" hidden="1"/>
    <row r="1635" ht="12.75" hidden="1"/>
    <row r="1636" ht="12.75" hidden="1"/>
    <row r="1637" ht="12.75" hidden="1"/>
    <row r="1638" ht="12.75" hidden="1"/>
    <row r="1639" ht="12.75" hidden="1"/>
    <row r="1640" ht="12.75" hidden="1"/>
    <row r="1641" ht="12.75" hidden="1"/>
    <row r="1642" ht="12.75" hidden="1"/>
    <row r="1643" ht="12.75" hidden="1"/>
    <row r="1644" ht="12.75" hidden="1"/>
    <row r="1645" ht="12.75" hidden="1"/>
    <row r="1646" ht="12.75" hidden="1"/>
    <row r="1647" ht="12.75" hidden="1"/>
    <row r="1648" ht="12.75" hidden="1"/>
    <row r="1649" ht="12.75" hidden="1"/>
    <row r="1650" ht="12.75" hidden="1"/>
    <row r="1651" ht="12.75" hidden="1"/>
    <row r="1652" ht="12.75" hidden="1"/>
    <row r="1653" ht="12.75" hidden="1"/>
    <row r="1654" ht="12.75" hidden="1"/>
    <row r="1655" ht="12.75" hidden="1"/>
    <row r="1656" ht="12.75" hidden="1"/>
    <row r="1657" ht="12.75" hidden="1"/>
    <row r="1658" ht="12.75" hidden="1"/>
    <row r="1659" ht="12.75" hidden="1"/>
    <row r="1660" ht="12.75" hidden="1"/>
    <row r="1661" ht="12.75" hidden="1"/>
    <row r="1662" ht="12.75" hidden="1"/>
    <row r="1663" ht="12.75" hidden="1"/>
    <row r="1664" ht="12.75" hidden="1"/>
    <row r="1665" ht="12.75" hidden="1"/>
    <row r="1666" ht="12.75" hidden="1"/>
    <row r="1667" ht="12.75" hidden="1"/>
    <row r="1668" ht="12.75" hidden="1"/>
    <row r="1669" ht="12.75" hidden="1"/>
    <row r="1670" ht="12.75" hidden="1"/>
    <row r="1671" ht="12.75" hidden="1"/>
    <row r="1672" ht="12.75" hidden="1"/>
    <row r="1673" ht="12.75" hidden="1"/>
    <row r="1674" ht="12.75" hidden="1"/>
    <row r="1675" ht="12.75" hidden="1"/>
    <row r="1676" ht="12.75" hidden="1"/>
    <row r="1677" ht="12.75" hidden="1"/>
    <row r="1678" ht="12.75" hidden="1"/>
    <row r="1679" ht="12.75" hidden="1"/>
    <row r="1680" ht="12.75" hidden="1"/>
    <row r="1681" ht="12.75" hidden="1"/>
    <row r="1682" ht="12.75" hidden="1"/>
    <row r="1683" ht="12.75" hidden="1"/>
    <row r="1684" ht="12.75" hidden="1"/>
    <row r="1685" ht="12.75" hidden="1"/>
    <row r="1686" ht="12.75" hidden="1"/>
    <row r="1687" ht="12.75" hidden="1"/>
    <row r="1688" ht="12.75" hidden="1"/>
    <row r="1689" ht="12.75" hidden="1"/>
    <row r="1690" ht="12.75" hidden="1"/>
    <row r="1691" ht="12.75" hidden="1"/>
    <row r="1692" ht="12.75" hidden="1"/>
    <row r="1693" ht="12.75" hidden="1"/>
    <row r="1694" ht="12.75" hidden="1"/>
    <row r="1695" ht="12.75" hidden="1"/>
    <row r="1696" ht="12.75" hidden="1"/>
    <row r="1697" ht="12.75" hidden="1"/>
    <row r="1698" ht="12.75" hidden="1"/>
    <row r="1699" ht="12.75" hidden="1"/>
    <row r="1700" ht="12.75" hidden="1"/>
    <row r="1701" ht="12.75" hidden="1"/>
    <row r="1702" ht="12.75" hidden="1"/>
    <row r="1703" ht="12.75" hidden="1"/>
    <row r="1704" ht="12.75" hidden="1"/>
    <row r="1705" ht="12.75" hidden="1"/>
    <row r="1706" ht="12.75" hidden="1"/>
    <row r="1707" ht="12.75" hidden="1"/>
    <row r="1708" ht="12.75" hidden="1"/>
    <row r="1709" ht="12.75" hidden="1"/>
    <row r="1710" ht="12.75" hidden="1"/>
    <row r="1711" ht="12.75" hidden="1"/>
    <row r="1712" ht="12.75" hidden="1"/>
    <row r="1713" ht="12.75" hidden="1"/>
    <row r="1714" ht="12.75" hidden="1"/>
    <row r="1715" ht="12.75" hidden="1"/>
    <row r="1716" ht="12.75" hidden="1"/>
    <row r="1717" ht="12.75" hidden="1"/>
    <row r="1718" ht="12.75" hidden="1"/>
    <row r="1719" ht="12.75" hidden="1"/>
    <row r="1720" ht="12.75" hidden="1"/>
    <row r="1721" ht="12.75" hidden="1"/>
    <row r="1722" ht="12.75" hidden="1"/>
    <row r="1723" ht="12.75" hidden="1"/>
    <row r="1724" ht="12.75" hidden="1"/>
    <row r="1725" ht="12.75" hidden="1"/>
    <row r="1726" ht="12.75" hidden="1"/>
    <row r="1727" ht="12.75" hidden="1"/>
    <row r="1728" ht="12.75" hidden="1"/>
    <row r="1729" ht="12.75" hidden="1"/>
    <row r="1730" ht="12.75" hidden="1"/>
    <row r="1731" ht="12.75" hidden="1"/>
    <row r="1732" ht="12.75" hidden="1"/>
    <row r="1733" ht="12.75" hidden="1"/>
    <row r="1734" ht="12.75" hidden="1"/>
    <row r="1735" ht="12.75" hidden="1"/>
    <row r="1736" ht="12.75" hidden="1"/>
    <row r="1737" ht="12.75" hidden="1"/>
    <row r="1738" ht="12.75" hidden="1"/>
    <row r="1739" ht="12.75" hidden="1"/>
    <row r="1740" ht="12.75" hidden="1"/>
    <row r="1741" ht="12.75" hidden="1"/>
    <row r="1742" ht="12.75" hidden="1"/>
    <row r="1743" ht="12.75" hidden="1"/>
    <row r="1744" ht="12.75" hidden="1"/>
    <row r="1745" ht="12.75" hidden="1"/>
    <row r="1746" ht="12.75" hidden="1"/>
    <row r="1747" ht="12.75" hidden="1"/>
    <row r="1748" ht="12.75" hidden="1"/>
    <row r="1749" ht="12.75" hidden="1"/>
    <row r="1750" ht="12.75" hidden="1"/>
    <row r="1751" ht="12.75" hidden="1"/>
    <row r="1752" ht="12.75" hidden="1"/>
    <row r="1753" ht="12.75" hidden="1"/>
    <row r="1754" ht="12.75" hidden="1"/>
    <row r="1755" ht="12.75" hidden="1"/>
    <row r="1756" ht="12.75" hidden="1"/>
    <row r="1757" ht="12.75" hidden="1"/>
    <row r="1758" ht="12.75" hidden="1"/>
    <row r="1759" ht="12.75" hidden="1"/>
    <row r="1760" ht="12.75" hidden="1"/>
    <row r="1761" ht="12.75" hidden="1"/>
    <row r="1762" ht="12.75" hidden="1"/>
    <row r="1763" ht="12.75" hidden="1"/>
    <row r="1764" ht="12.75" hidden="1"/>
    <row r="1765" ht="12.75" hidden="1"/>
    <row r="1766" ht="12.75" hidden="1"/>
    <row r="1767" ht="12.75" hidden="1"/>
    <row r="1768" ht="12.75" hidden="1"/>
    <row r="1769" ht="12.75" hidden="1"/>
    <row r="1770" ht="12.75" hidden="1"/>
    <row r="1771" ht="12.75" hidden="1"/>
    <row r="1772" ht="12.75" hidden="1"/>
    <row r="1773" ht="12.75" hidden="1"/>
    <row r="1774" ht="12.75" hidden="1"/>
    <row r="1775" ht="12.75" hidden="1"/>
    <row r="1776" ht="12.75" hidden="1"/>
    <row r="1777" ht="12.75" hidden="1"/>
    <row r="1778" ht="12.75" hidden="1"/>
    <row r="1779" ht="12.75" hidden="1"/>
    <row r="1780" ht="12.75" hidden="1"/>
    <row r="1781" ht="12.75" hidden="1"/>
    <row r="1782" ht="12.75" hidden="1"/>
    <row r="1783" ht="12.75" hidden="1"/>
    <row r="1784" ht="12.75" hidden="1"/>
    <row r="1785" ht="12.75" hidden="1"/>
    <row r="1786" ht="12.75" hidden="1"/>
    <row r="1787" ht="12.75" hidden="1"/>
    <row r="1788" ht="12.75" hidden="1"/>
    <row r="1789" ht="12.75" hidden="1"/>
    <row r="1790" ht="12.75" hidden="1"/>
    <row r="1791" ht="12.75" hidden="1"/>
    <row r="1792" ht="12.75" hidden="1"/>
    <row r="1793" ht="12.75" hidden="1"/>
    <row r="1794" ht="12.75" hidden="1"/>
    <row r="1795" ht="12.75" hidden="1"/>
    <row r="1796" ht="12.75" hidden="1"/>
    <row r="1797" ht="12.75" hidden="1"/>
    <row r="1798" ht="12.75" hidden="1"/>
    <row r="1799" ht="12.75" hidden="1"/>
    <row r="1800" ht="12.75" hidden="1"/>
    <row r="1801" ht="12.75" hidden="1"/>
    <row r="1802" ht="12.75" hidden="1"/>
    <row r="1803" ht="12.75" hidden="1"/>
    <row r="1804" ht="12.75" hidden="1"/>
    <row r="1805" ht="12.75" hidden="1"/>
    <row r="1806" ht="12.75" hidden="1"/>
    <row r="1807" ht="12.75" hidden="1"/>
    <row r="1808" ht="12.75" hidden="1"/>
    <row r="1809" ht="12.75" hidden="1"/>
    <row r="1810" ht="12.75" hidden="1"/>
    <row r="1811" ht="12.75" hidden="1"/>
    <row r="1812" ht="12.75" hidden="1"/>
    <row r="1813" ht="12.75" hidden="1"/>
    <row r="1814" ht="12.75" hidden="1"/>
    <row r="1815" ht="12.75" hidden="1"/>
    <row r="1816" ht="12.75" hidden="1"/>
    <row r="1817" ht="12.75" hidden="1"/>
    <row r="1818" ht="12.75" hidden="1"/>
    <row r="1819" ht="12.75" hidden="1"/>
    <row r="1820" ht="12.75" hidden="1"/>
    <row r="1821" ht="12.75" hidden="1"/>
    <row r="1822" ht="12.75" hidden="1"/>
    <row r="1823" ht="12.75" hidden="1"/>
    <row r="1824" ht="12.75" hidden="1"/>
    <row r="1825" ht="12.75" hidden="1"/>
    <row r="1826" ht="12.75" hidden="1"/>
    <row r="1827" ht="12.75" hidden="1"/>
    <row r="1828" ht="12.75" hidden="1"/>
    <row r="1829" ht="12.75" hidden="1"/>
    <row r="1830" ht="12.75" hidden="1"/>
    <row r="1831" ht="12.75" hidden="1"/>
    <row r="1832" ht="12.75" hidden="1"/>
    <row r="1833" ht="12.75" hidden="1"/>
    <row r="1834" ht="12.75" hidden="1"/>
    <row r="1835" ht="12.75" hidden="1"/>
    <row r="1836" ht="12.75" hidden="1"/>
    <row r="1837" ht="12.75" hidden="1"/>
    <row r="1838" ht="12.75" hidden="1"/>
    <row r="1839" ht="12.75" hidden="1"/>
    <row r="1840" ht="12.75" hidden="1"/>
    <row r="1841" ht="12.75" hidden="1"/>
    <row r="1842" ht="12.75" hidden="1"/>
    <row r="1843" ht="12.75" hidden="1"/>
    <row r="1844" ht="12.75" hidden="1"/>
    <row r="1845" ht="12.75" hidden="1"/>
    <row r="1846" ht="12.75" hidden="1"/>
    <row r="1847" ht="12.75" hidden="1"/>
    <row r="1848" ht="12.75" hidden="1"/>
    <row r="1849" ht="12.75" hidden="1"/>
    <row r="1850" ht="12.75" hidden="1"/>
    <row r="1851" ht="12.75" hidden="1"/>
    <row r="1852" ht="12.75" hidden="1"/>
    <row r="1853" ht="12.75" hidden="1"/>
    <row r="1854" ht="12.75" hidden="1"/>
    <row r="1855" ht="12.75" hidden="1"/>
    <row r="1856" ht="12.75" hidden="1"/>
    <row r="1857" ht="12.75" hidden="1"/>
    <row r="1858" ht="12.75" hidden="1"/>
    <row r="1859" ht="12.75" hidden="1"/>
    <row r="1860" ht="12.75" hidden="1"/>
    <row r="1861" ht="12.75" hidden="1"/>
    <row r="1862" ht="12.75" hidden="1"/>
    <row r="1863" ht="12.75" hidden="1"/>
    <row r="1864" ht="12.75" hidden="1"/>
    <row r="1865" ht="12.75" hidden="1"/>
    <row r="1866" ht="12.75" hidden="1"/>
    <row r="1867" ht="12.75" hidden="1"/>
    <row r="1868" ht="12.75" hidden="1"/>
    <row r="1869" ht="12.75" hidden="1"/>
    <row r="1870" ht="12.75" hidden="1"/>
    <row r="1871" ht="12.75" hidden="1"/>
    <row r="1872" ht="12.75" hidden="1"/>
    <row r="1873" ht="12.75" hidden="1"/>
    <row r="1874" ht="12.75" hidden="1"/>
    <row r="1875" ht="12.75" hidden="1"/>
    <row r="1876" ht="12.75" hidden="1"/>
    <row r="1877" ht="12.75" hidden="1"/>
    <row r="1878" ht="12.75" hidden="1"/>
    <row r="1879" ht="12.75" hidden="1"/>
    <row r="1880" ht="12.75" hidden="1"/>
    <row r="1881" ht="12.75" hidden="1"/>
    <row r="1882" ht="12.75" hidden="1"/>
    <row r="1883" ht="12.75" hidden="1"/>
    <row r="1884" ht="12.75" hidden="1"/>
    <row r="1885" ht="12.75" hidden="1"/>
    <row r="1886" ht="12.75" hidden="1"/>
    <row r="1887" ht="12.75" hidden="1"/>
    <row r="1888" ht="12.75" hidden="1"/>
    <row r="1889" ht="12.75" hidden="1"/>
    <row r="1890" ht="12.75" hidden="1"/>
    <row r="1891" ht="12.75" hidden="1"/>
    <row r="1892" ht="12.75" hidden="1"/>
    <row r="1893" ht="12.75" hidden="1"/>
    <row r="1894" ht="12.75" hidden="1"/>
    <row r="1895" ht="12.75" hidden="1"/>
    <row r="1896" ht="12.75" hidden="1"/>
    <row r="1897" ht="12.75" hidden="1"/>
    <row r="1898" ht="12.75" hidden="1"/>
    <row r="1899" ht="12.75" hidden="1"/>
    <row r="1900" ht="12.75" hidden="1"/>
    <row r="1901" ht="12.75" hidden="1"/>
    <row r="1902" ht="12.75" hidden="1"/>
    <row r="1903" ht="12.75" hidden="1"/>
    <row r="1904" ht="12.75" hidden="1"/>
    <row r="1905" ht="12.75" hidden="1"/>
    <row r="1906" ht="12.75" hidden="1"/>
    <row r="1907" ht="12.75" hidden="1"/>
    <row r="1908" ht="12.75" hidden="1"/>
    <row r="1909" ht="12.75" hidden="1"/>
    <row r="1910" ht="12.75" hidden="1"/>
    <row r="1911" ht="12.75" hidden="1"/>
    <row r="1912" ht="12.75" hidden="1"/>
    <row r="1913" ht="12.75" hidden="1"/>
    <row r="1914" ht="12.75" hidden="1"/>
    <row r="1915" ht="12.75" hidden="1"/>
    <row r="1916" ht="12.75" hidden="1"/>
    <row r="1917" ht="12.75" hidden="1"/>
    <row r="1918" ht="12.75" hidden="1"/>
    <row r="1919" ht="12.75" hidden="1"/>
    <row r="1920" ht="12.75" hidden="1"/>
    <row r="1921" ht="12.75" hidden="1"/>
    <row r="1922" ht="12.75" hidden="1"/>
    <row r="1923" ht="12.75" hidden="1"/>
    <row r="1924" ht="12.75" hidden="1"/>
    <row r="1925" ht="12.75" hidden="1"/>
    <row r="1926" ht="12.75" hidden="1"/>
    <row r="1927" ht="12.75" hidden="1"/>
    <row r="1928" ht="12.75" hidden="1"/>
    <row r="1929" ht="12.75" hidden="1"/>
    <row r="1930" ht="12.75" hidden="1"/>
    <row r="1931" ht="12.75" hidden="1"/>
    <row r="1932" ht="12.75" hidden="1"/>
    <row r="1933" ht="12.75" hidden="1"/>
    <row r="1934" ht="12.75" hidden="1"/>
    <row r="1935" ht="12.75" hidden="1"/>
    <row r="1936" ht="12.75" hidden="1"/>
    <row r="1937" ht="12.75" hidden="1"/>
    <row r="1938" ht="12.75" hidden="1"/>
    <row r="1939" ht="12.75" hidden="1"/>
    <row r="1940" ht="12.75" hidden="1"/>
    <row r="1941" ht="12.75" hidden="1"/>
    <row r="1942" ht="12.75" hidden="1"/>
    <row r="1943" ht="12.75" hidden="1"/>
    <row r="1944" ht="12.75" hidden="1"/>
    <row r="1945" ht="12.75" hidden="1"/>
    <row r="1946" ht="12.75" hidden="1"/>
    <row r="1947" ht="12.75" hidden="1"/>
    <row r="1948" ht="12.75" hidden="1"/>
    <row r="1949" ht="12.75" hidden="1"/>
    <row r="1950" ht="12.75" hidden="1"/>
    <row r="1951" ht="12.75" hidden="1"/>
    <row r="1952" ht="12.75" hidden="1"/>
    <row r="1953" ht="12.75" hidden="1"/>
    <row r="1954" ht="12.75" hidden="1"/>
    <row r="1955" ht="12.75" hidden="1"/>
    <row r="1956" ht="12.75" hidden="1"/>
    <row r="1957" ht="12.75" hidden="1"/>
    <row r="1958" ht="12.75" hidden="1"/>
    <row r="1959" ht="12.75" hidden="1"/>
    <row r="1960" ht="12.75" hidden="1"/>
    <row r="1961" ht="12.75" hidden="1"/>
    <row r="1962" ht="12.75" hidden="1"/>
    <row r="1963" ht="12.75" hidden="1"/>
    <row r="1964" ht="12.75" hidden="1"/>
    <row r="1965" ht="12.75" hidden="1"/>
    <row r="1966" ht="12.75" hidden="1"/>
    <row r="1967" ht="12.75" hidden="1"/>
    <row r="1968" ht="12.75" hidden="1"/>
    <row r="1969" ht="12.75" hidden="1"/>
    <row r="1970" ht="12.75" hidden="1"/>
    <row r="1971" ht="12.75" hidden="1"/>
    <row r="1972" ht="12.75" hidden="1"/>
    <row r="1973" ht="12.75" hidden="1"/>
    <row r="1974" ht="12.75" hidden="1"/>
    <row r="1975" ht="12.75" hidden="1"/>
    <row r="1976" ht="12.75" hidden="1"/>
    <row r="1977" ht="12.75" hidden="1"/>
    <row r="1978" ht="12.75" hidden="1"/>
    <row r="1979" ht="12.75" hidden="1"/>
    <row r="1980" ht="12.75" hidden="1"/>
    <row r="1981" ht="12.75" hidden="1"/>
    <row r="1982" ht="12.75" hidden="1"/>
    <row r="1983" ht="12.75" hidden="1"/>
    <row r="1984" ht="12.75" hidden="1"/>
    <row r="1985" ht="12.75" hidden="1"/>
    <row r="1986" ht="12.75" hidden="1"/>
    <row r="1987" ht="12.75" hidden="1"/>
    <row r="1988" ht="12.75" hidden="1"/>
    <row r="1989" ht="12.75" hidden="1"/>
    <row r="1990" ht="12.75" hidden="1"/>
    <row r="1991" ht="12.75" hidden="1"/>
    <row r="1992" ht="12.75" hidden="1"/>
    <row r="1993" ht="12.75" hidden="1"/>
    <row r="1994" ht="12.75" hidden="1"/>
    <row r="1995" ht="12.75" hidden="1"/>
    <row r="1996" ht="12.75" hidden="1"/>
    <row r="1997" ht="12.75" hidden="1"/>
    <row r="1998" ht="12.75" hidden="1"/>
    <row r="1999" ht="12.75" hidden="1"/>
    <row r="2000" ht="12.75" hidden="1"/>
    <row r="2001" ht="12.75" hidden="1"/>
    <row r="2002" ht="12.75" hidden="1"/>
    <row r="2003" ht="12.75" hidden="1"/>
    <row r="2004" ht="12.75" hidden="1"/>
    <row r="2005" ht="12.75" hidden="1"/>
    <row r="2006" ht="12.75" hidden="1"/>
    <row r="2007" ht="12.75" hidden="1"/>
    <row r="2008" ht="12.75" hidden="1"/>
    <row r="2009" ht="12.75" hidden="1"/>
    <row r="2010" ht="12.75" hidden="1"/>
    <row r="2011" ht="12.75" hidden="1"/>
    <row r="2012" ht="12.75" hidden="1"/>
    <row r="2013" ht="12.75" hidden="1"/>
    <row r="2014" ht="12.75" hidden="1"/>
    <row r="2015" ht="12.75" hidden="1"/>
    <row r="2016" ht="12.75" hidden="1"/>
    <row r="2017" ht="12.75" hidden="1"/>
    <row r="2018" ht="12.75" hidden="1"/>
    <row r="2019" ht="12.75" hidden="1"/>
    <row r="2020" ht="12.75" hidden="1"/>
    <row r="2021" ht="12.75" hidden="1"/>
    <row r="2022" ht="12.75" hidden="1"/>
    <row r="2023" ht="12.75" hidden="1"/>
    <row r="2024" ht="12.75" hidden="1"/>
    <row r="2025" ht="12.75" hidden="1"/>
    <row r="2026" ht="12.75" hidden="1"/>
    <row r="2027" ht="12.75" hidden="1"/>
    <row r="2028" ht="12.75" hidden="1"/>
    <row r="2029" ht="12.75" hidden="1"/>
    <row r="2030" ht="12.75" hidden="1"/>
    <row r="2031" ht="12.75" hidden="1"/>
    <row r="2032" ht="12.75" hidden="1"/>
    <row r="2033" ht="12.75" hidden="1"/>
    <row r="2034" ht="12.75" hidden="1"/>
    <row r="2035" ht="12.75" hidden="1"/>
    <row r="2036" ht="12.75" hidden="1"/>
    <row r="2037" ht="12.75" hidden="1"/>
    <row r="2038" ht="12.75" hidden="1"/>
    <row r="2039" ht="12.75" hidden="1"/>
    <row r="2040" ht="12.75" hidden="1"/>
    <row r="2041" ht="12.75" hidden="1"/>
    <row r="2042" ht="12.75" hidden="1"/>
    <row r="2043" ht="12.75" hidden="1"/>
    <row r="2044" ht="12.75" hidden="1"/>
    <row r="2045" ht="12.75" hidden="1"/>
    <row r="2046" ht="12.75" hidden="1"/>
    <row r="2047" ht="12.75" hidden="1"/>
    <row r="2048" ht="12.75" hidden="1"/>
    <row r="2049" ht="12.75" hidden="1"/>
    <row r="2050" ht="12.75" hidden="1"/>
    <row r="2051" ht="12.75" hidden="1"/>
    <row r="2052" ht="12.75" hidden="1"/>
    <row r="2053" ht="12.75" hidden="1"/>
    <row r="2054" ht="12.75" hidden="1"/>
    <row r="2055" ht="12.75" hidden="1"/>
    <row r="2056" ht="12.75" hidden="1"/>
    <row r="2057" ht="12.75" hidden="1"/>
    <row r="2058" ht="12.75" hidden="1"/>
    <row r="2059" ht="12.75" hidden="1"/>
    <row r="2060" ht="12.75" hidden="1"/>
    <row r="2061" ht="12.75" hidden="1"/>
    <row r="2062" ht="12.75" hidden="1"/>
    <row r="2063" ht="12.75" hidden="1"/>
    <row r="2064" ht="12.75" hidden="1"/>
    <row r="2065" ht="12.75" hidden="1"/>
    <row r="2066" ht="12.75" hidden="1"/>
    <row r="2067" ht="12.75" hidden="1"/>
    <row r="2068" ht="12.75" hidden="1"/>
    <row r="2069" ht="12.75" hidden="1"/>
    <row r="2070" ht="12.75" hidden="1"/>
    <row r="2071" ht="12.75" hidden="1"/>
    <row r="2072" ht="12.75" hidden="1"/>
    <row r="2073" ht="12.75" hidden="1"/>
    <row r="2074" ht="12.75" hidden="1"/>
    <row r="2075" ht="12.75" hidden="1"/>
    <row r="2076" ht="12.75" hidden="1"/>
    <row r="2077" ht="12.75" hidden="1"/>
    <row r="2078" ht="12.75" hidden="1"/>
    <row r="2079" ht="12.75" hidden="1"/>
    <row r="2080" ht="12.75" hidden="1"/>
    <row r="2081" ht="12.75" hidden="1"/>
    <row r="2082" ht="12.75" hidden="1"/>
    <row r="2083" ht="12.75" hidden="1"/>
    <row r="2084" ht="12.75" hidden="1"/>
    <row r="2085" ht="12.75" hidden="1"/>
    <row r="2086" ht="12.75" hidden="1"/>
    <row r="2087" ht="12.75" hidden="1"/>
    <row r="2088" ht="12.75" hidden="1"/>
    <row r="2089" ht="12.75" hidden="1"/>
    <row r="2090" ht="12.75" hidden="1"/>
    <row r="2091" ht="12.75" hidden="1"/>
    <row r="2092" ht="12.75" hidden="1"/>
    <row r="2093" ht="12.75" hidden="1"/>
    <row r="2094" ht="12.75" hidden="1"/>
    <row r="2095" ht="12.75" hidden="1"/>
    <row r="2096" ht="12.75" hidden="1"/>
    <row r="2097" ht="12.75" hidden="1"/>
    <row r="2098" ht="12.75" hidden="1"/>
    <row r="2099" ht="12.75" hidden="1"/>
    <row r="2100" ht="12.75" hidden="1"/>
    <row r="2101" ht="12.75" hidden="1"/>
    <row r="2102" ht="12.75" hidden="1"/>
    <row r="2103" ht="12.75" hidden="1"/>
    <row r="2104" ht="12.75" hidden="1"/>
    <row r="2105" ht="12.75" hidden="1"/>
    <row r="2106" ht="12.75" hidden="1"/>
    <row r="2107" ht="12.75" hidden="1"/>
    <row r="2108" ht="12.75" hidden="1"/>
    <row r="2109" ht="12.75" hidden="1"/>
    <row r="2110" ht="12.75" hidden="1"/>
    <row r="2111" ht="12.75" hidden="1"/>
    <row r="2112" ht="12.75" hidden="1"/>
    <row r="2113" ht="12.75" hidden="1"/>
    <row r="2114" ht="12.75" hidden="1"/>
    <row r="2115" ht="12.75" hidden="1"/>
    <row r="2116" ht="12.75" hidden="1"/>
    <row r="2117" ht="12.75" hidden="1"/>
    <row r="2118" ht="12.75" hidden="1"/>
    <row r="2119" ht="12.75" hidden="1"/>
    <row r="2120" ht="12.75" hidden="1"/>
    <row r="2121" ht="12.75" hidden="1"/>
    <row r="2122" ht="12.75" hidden="1"/>
    <row r="2123" ht="12.75" hidden="1"/>
    <row r="2124" ht="12.75" hidden="1"/>
    <row r="2125" ht="12.75" hidden="1"/>
    <row r="2126" ht="12.75" hidden="1"/>
    <row r="2127" ht="12.75" hidden="1"/>
    <row r="2128" ht="12.75" hidden="1"/>
    <row r="2129" ht="12.75" hidden="1"/>
    <row r="2130" ht="12.75" hidden="1"/>
    <row r="2131" ht="12.75" hidden="1"/>
    <row r="2132" ht="12.75" hidden="1"/>
    <row r="2133" ht="12.75" hidden="1"/>
    <row r="2134" ht="12.75" hidden="1"/>
    <row r="2135" ht="12.75" hidden="1"/>
    <row r="2136" ht="12.75" hidden="1"/>
    <row r="2137" ht="12.75" hidden="1"/>
    <row r="2138" ht="12.75" hidden="1"/>
    <row r="2139" ht="12.75" hidden="1"/>
    <row r="2140" ht="12.75" hidden="1"/>
    <row r="2141" ht="12.75" hidden="1"/>
    <row r="2142" ht="12.75" hidden="1"/>
    <row r="2143" ht="12.75" hidden="1"/>
    <row r="2144" ht="12.75" hidden="1"/>
    <row r="2145" ht="12.75" hidden="1"/>
    <row r="2146" ht="12.75" hidden="1"/>
    <row r="2147" ht="12.75" hidden="1"/>
    <row r="2148" ht="12.75" hidden="1"/>
    <row r="2149" ht="12.75" hidden="1"/>
    <row r="2150" ht="12.75" hidden="1"/>
    <row r="2151" ht="12.75" hidden="1"/>
    <row r="2152" ht="12.75" hidden="1"/>
    <row r="2153" ht="12.75" hidden="1"/>
    <row r="2154" ht="12.75" hidden="1"/>
    <row r="2155" ht="12.75" hidden="1"/>
    <row r="2156" ht="12.75" hidden="1"/>
    <row r="2157" ht="12.75" hidden="1"/>
    <row r="2158" ht="12.75" hidden="1"/>
    <row r="2159" ht="12.75" hidden="1"/>
    <row r="2160" ht="12.75" hidden="1"/>
    <row r="2161" ht="12.75" hidden="1"/>
    <row r="2162" ht="12.75" hidden="1"/>
    <row r="2163" ht="12.75" hidden="1"/>
    <row r="2164" ht="12.75" hidden="1"/>
    <row r="2165" ht="12.75" hidden="1"/>
    <row r="2166" ht="12.75" hidden="1"/>
    <row r="2167" ht="12.75" hidden="1"/>
    <row r="2168" ht="12.75" hidden="1"/>
    <row r="2169" ht="12.75" hidden="1"/>
    <row r="2170" ht="12.75" hidden="1"/>
    <row r="2171" ht="12.75" hidden="1"/>
    <row r="2172" ht="12.75" hidden="1"/>
    <row r="2173" ht="12.75" hidden="1"/>
    <row r="2174" ht="12.75" hidden="1"/>
    <row r="2175" ht="12.75" hidden="1"/>
    <row r="2176" ht="12.75" hidden="1"/>
    <row r="2177" ht="12.75" hidden="1"/>
    <row r="2178" ht="12.75" hidden="1"/>
    <row r="2179" ht="12.75" hidden="1"/>
    <row r="2180" ht="12.75" hidden="1"/>
    <row r="2181" ht="12.75" hidden="1"/>
    <row r="2182" ht="12.75" hidden="1"/>
    <row r="2183" ht="12.75" hidden="1"/>
    <row r="2184" ht="12.75" hidden="1"/>
    <row r="2185" ht="12.75" hidden="1"/>
    <row r="2186" ht="12.75" hidden="1"/>
    <row r="2187" ht="12.75" hidden="1"/>
    <row r="2188" ht="12.75" hidden="1"/>
    <row r="2189" ht="12.75" hidden="1"/>
    <row r="2190" ht="12.75" hidden="1"/>
    <row r="2191" ht="12.75" hidden="1"/>
    <row r="2192" ht="12.75" hidden="1"/>
    <row r="2193" ht="12.75" hidden="1"/>
    <row r="2194" ht="12.75" hidden="1"/>
    <row r="2195" ht="12.75" hidden="1"/>
    <row r="2196" ht="12.75" hidden="1"/>
    <row r="2197" ht="12.75" hidden="1"/>
    <row r="2198" ht="12.75" hidden="1"/>
    <row r="2199" ht="12.75" hidden="1"/>
    <row r="2200" ht="12.75" hidden="1"/>
    <row r="2201" ht="12.75" hidden="1"/>
    <row r="2202" ht="12.75" hidden="1"/>
    <row r="2203" ht="12.75" hidden="1"/>
    <row r="2204" ht="12.75" hidden="1"/>
    <row r="2205" ht="12.75" hidden="1"/>
    <row r="2206" ht="12.75" hidden="1"/>
    <row r="2207" ht="12.75" hidden="1"/>
    <row r="2208" ht="12.75" hidden="1"/>
    <row r="2209" ht="12.75" hidden="1"/>
    <row r="2210" ht="12.75" hidden="1"/>
    <row r="2211" ht="12.75" hidden="1"/>
    <row r="2212" ht="12.75" hidden="1"/>
    <row r="2213" ht="12.75" hidden="1"/>
    <row r="2214" ht="12.75" hidden="1"/>
    <row r="2215" ht="12.75" hidden="1"/>
    <row r="2216" ht="12.75" hidden="1"/>
    <row r="2217" ht="12.75" hidden="1"/>
    <row r="2218" ht="12.75" hidden="1"/>
    <row r="2219" ht="12.75" hidden="1"/>
    <row r="2220" ht="12.75" hidden="1"/>
    <row r="2221" ht="12.75" hidden="1"/>
    <row r="2222" ht="12.75" hidden="1"/>
    <row r="2223" ht="12.75" hidden="1"/>
    <row r="2224" ht="12.75" hidden="1"/>
    <row r="2225" ht="12.75" hidden="1"/>
    <row r="2226" ht="12.75" hidden="1"/>
    <row r="2227" ht="12.75" hidden="1"/>
    <row r="2228" ht="12.75" hidden="1"/>
    <row r="2229" ht="12.75" hidden="1"/>
    <row r="2230" ht="12.75" hidden="1"/>
    <row r="2231" ht="12.75" hidden="1"/>
    <row r="2232" ht="12.75" hidden="1"/>
    <row r="2233" ht="12.75" hidden="1"/>
    <row r="2234" ht="12.75" hidden="1"/>
    <row r="2235" ht="12.75" hidden="1"/>
    <row r="2236" ht="12.75" hidden="1"/>
    <row r="2237" ht="12.75" hidden="1"/>
    <row r="2238" ht="12.75" hidden="1"/>
    <row r="2239" ht="12.75" hidden="1"/>
    <row r="2240" ht="12.75" hidden="1"/>
    <row r="2241" ht="12.75" hidden="1"/>
    <row r="2242" ht="12.75" hidden="1"/>
    <row r="2243" ht="12.75" hidden="1"/>
    <row r="2244" ht="12.75" hidden="1"/>
    <row r="2245" ht="12.75" hidden="1"/>
    <row r="2246" ht="12.75" hidden="1"/>
    <row r="2247" ht="12.75" hidden="1"/>
    <row r="2248" ht="12.75" hidden="1"/>
    <row r="2249" ht="12.75" hidden="1"/>
    <row r="2250" ht="12.75" hidden="1"/>
    <row r="2251" ht="12.75" hidden="1"/>
    <row r="2252" ht="12.75" hidden="1"/>
    <row r="2253" ht="12.75" hidden="1"/>
    <row r="2254" ht="12.75" hidden="1"/>
    <row r="2255" ht="12.75" hidden="1"/>
    <row r="2256" ht="12.75" hidden="1"/>
    <row r="2257" ht="12.75" hidden="1"/>
    <row r="2258" ht="12.75" hidden="1"/>
    <row r="2259" ht="12.75" hidden="1"/>
    <row r="2260" ht="12.75" hidden="1"/>
    <row r="2261" ht="12.75" hidden="1"/>
    <row r="2262" ht="12.75" hidden="1"/>
    <row r="2263" ht="12.75" hidden="1"/>
    <row r="2264" ht="12.75" hidden="1"/>
    <row r="2265" ht="12.75" hidden="1"/>
    <row r="2266" ht="12.75" hidden="1">
      <c r="A2266" s="1" t="s">
        <v>419</v>
      </c>
    </row>
    <row r="2267" ht="12.75" hidden="1"/>
  </sheetData>
  <sheetProtection/>
  <mergeCells count="1">
    <mergeCell ref="B2:H2"/>
  </mergeCells>
  <printOptions/>
  <pageMargins left="0.75" right="0.75" top="1" bottom="1" header="0.5" footer="0.5"/>
  <pageSetup horizontalDpi="300" verticalDpi="300" orientation="portrait" paperSize="9" r:id="rId1"/>
  <headerFooter alignWithMargins="0">
    <oddHeader>&amp;L&amp;A&amp;C&amp;"Arial,Bold"&amp;9LAGA&amp;RPage &amp;P</oddHeader>
    <oddFooter>&amp;C&amp;F</oddFooter>
  </headerFooter>
</worksheet>
</file>

<file path=xl/worksheets/sheet2.xml><?xml version="1.0" encoding="utf-8"?>
<worksheet xmlns="http://schemas.openxmlformats.org/spreadsheetml/2006/main" xmlns:r="http://schemas.openxmlformats.org/officeDocument/2006/relationships">
  <dimension ref="A1:IV2200"/>
  <sheetViews>
    <sheetView tabSelected="1" zoomScalePageLayoutView="0" workbookViewId="0" topLeftCell="A1">
      <pane ySplit="5" topLeftCell="BM27" activePane="bottomLeft" state="frozen"/>
      <selection pane="topLeft" activeCell="A1" sqref="A1"/>
      <selection pane="bottomLeft" activeCell="L37" sqref="L37"/>
    </sheetView>
  </sheetViews>
  <sheetFormatPr defaultColWidth="0" defaultRowHeight="12.75" zeroHeight="1"/>
  <cols>
    <col min="1" max="1" width="5.140625" style="1" customWidth="1"/>
    <col min="2" max="2" width="10.8515625" style="6" customWidth="1"/>
    <col min="3" max="3" width="14.00390625" style="1" customWidth="1"/>
    <col min="4" max="4" width="14.57421875" style="1" customWidth="1"/>
    <col min="5" max="5" width="9.57421875" style="1" customWidth="1"/>
    <col min="6" max="6" width="9.140625" style="29" customWidth="1"/>
    <col min="7" max="7" width="6.8515625" style="29" customWidth="1"/>
    <col min="8" max="8" width="10.140625" style="6" customWidth="1"/>
    <col min="9" max="9" width="11.57421875" style="5" customWidth="1"/>
    <col min="10" max="10" width="18.28125" style="0" customWidth="1"/>
    <col min="11" max="11" width="18.28125" style="0" hidden="1" customWidth="1"/>
    <col min="12" max="12" width="18.28125" style="0" customWidth="1"/>
    <col min="13" max="13" width="9.8515625" style="0" customWidth="1"/>
    <col min="14" max="16384" width="11.421875" style="0" hidden="1" customWidth="1"/>
  </cols>
  <sheetData>
    <row r="1" spans="1:9" ht="15.75" customHeight="1">
      <c r="A1" s="19"/>
      <c r="B1" s="10"/>
      <c r="C1" s="11"/>
      <c r="D1" s="11"/>
      <c r="E1" s="12"/>
      <c r="F1" s="11"/>
      <c r="G1" s="11"/>
      <c r="H1" s="10"/>
      <c r="I1" s="4"/>
    </row>
    <row r="2" spans="1:9" ht="17.25" customHeight="1">
      <c r="A2" s="13"/>
      <c r="B2" s="332" t="s">
        <v>1153</v>
      </c>
      <c r="C2" s="332"/>
      <c r="D2" s="332"/>
      <c r="E2" s="332"/>
      <c r="F2" s="332"/>
      <c r="G2" s="332"/>
      <c r="H2" s="332"/>
      <c r="I2" s="23"/>
    </row>
    <row r="3" spans="1:9" s="17" customFormat="1" ht="18" customHeight="1">
      <c r="A3" s="14"/>
      <c r="B3" s="15"/>
      <c r="C3" s="15"/>
      <c r="D3" s="15"/>
      <c r="E3" s="15"/>
      <c r="F3" s="15"/>
      <c r="G3" s="15"/>
      <c r="H3" s="15"/>
      <c r="I3" s="16"/>
    </row>
    <row r="4" spans="1:9" ht="15" customHeight="1">
      <c r="A4" s="13"/>
      <c r="B4" s="21" t="s">
        <v>2</v>
      </c>
      <c r="C4" s="20" t="s">
        <v>8</v>
      </c>
      <c r="D4" s="20" t="s">
        <v>3</v>
      </c>
      <c r="E4" s="20" t="s">
        <v>9</v>
      </c>
      <c r="F4" s="20" t="s">
        <v>4</v>
      </c>
      <c r="G4" s="18" t="s">
        <v>6</v>
      </c>
      <c r="H4" s="21" t="s">
        <v>5</v>
      </c>
      <c r="I4" s="22" t="s">
        <v>7</v>
      </c>
    </row>
    <row r="5" spans="1:13" ht="18.75" customHeight="1">
      <c r="A5" s="25"/>
      <c r="B5" s="25" t="s">
        <v>10</v>
      </c>
      <c r="C5" s="25"/>
      <c r="D5" s="25"/>
      <c r="E5" s="25"/>
      <c r="F5" s="30"/>
      <c r="G5" s="28"/>
      <c r="H5" s="26">
        <v>0</v>
      </c>
      <c r="I5" s="27">
        <v>500</v>
      </c>
      <c r="K5" t="s">
        <v>11</v>
      </c>
      <c r="L5" t="s">
        <v>12</v>
      </c>
      <c r="M5" s="2">
        <v>500</v>
      </c>
    </row>
    <row r="6" spans="2:13" ht="12.75">
      <c r="B6" s="31"/>
      <c r="C6" s="14"/>
      <c r="D6" s="14"/>
      <c r="E6" s="14"/>
      <c r="F6" s="32"/>
      <c r="I6" s="24"/>
      <c r="M6" s="2">
        <v>500</v>
      </c>
    </row>
    <row r="7" spans="4:13" ht="12.75">
      <c r="D7" s="14"/>
      <c r="I7" s="24"/>
      <c r="M7" s="2">
        <v>500</v>
      </c>
    </row>
    <row r="8" spans="2:13" ht="12.75">
      <c r="B8" s="31"/>
      <c r="D8" s="14"/>
      <c r="G8" s="33"/>
      <c r="I8" s="24"/>
      <c r="M8" s="2">
        <v>500</v>
      </c>
    </row>
    <row r="9" spans="1:13" ht="12.75">
      <c r="A9" s="47"/>
      <c r="B9" s="48" t="s">
        <v>13</v>
      </c>
      <c r="C9" s="49"/>
      <c r="D9" s="49" t="s">
        <v>14</v>
      </c>
      <c r="E9" s="49" t="s">
        <v>15</v>
      </c>
      <c r="F9" s="50"/>
      <c r="G9" s="51"/>
      <c r="H9" s="48"/>
      <c r="I9" s="52" t="s">
        <v>16</v>
      </c>
      <c r="J9" s="53"/>
      <c r="K9" s="2"/>
      <c r="M9" s="2">
        <v>500</v>
      </c>
    </row>
    <row r="10" spans="1:13" s="17" customFormat="1" ht="12.75">
      <c r="A10" s="47"/>
      <c r="B10" s="48">
        <f>+B22</f>
        <v>1878055</v>
      </c>
      <c r="C10" s="54"/>
      <c r="D10" s="49" t="s">
        <v>17</v>
      </c>
      <c r="E10" s="55" t="s">
        <v>18</v>
      </c>
      <c r="F10" s="56"/>
      <c r="G10" s="57"/>
      <c r="H10" s="6">
        <f aca="true" t="shared" si="0" ref="H10:H16">H9-B10</f>
        <v>-1878055</v>
      </c>
      <c r="I10" s="24">
        <f>+B10/M10</f>
        <v>3756.11</v>
      </c>
      <c r="J10" s="270"/>
      <c r="K10" s="42"/>
      <c r="L10" s="42"/>
      <c r="M10" s="2">
        <v>500</v>
      </c>
    </row>
    <row r="11" spans="1:13" s="17" customFormat="1" ht="12.75">
      <c r="A11" s="47"/>
      <c r="B11" s="48">
        <f>+B1176</f>
        <v>495800</v>
      </c>
      <c r="C11" s="54"/>
      <c r="D11" s="49" t="s">
        <v>19</v>
      </c>
      <c r="E11" s="55" t="s">
        <v>20</v>
      </c>
      <c r="F11" s="56"/>
      <c r="G11" s="57"/>
      <c r="H11" s="6">
        <f t="shared" si="0"/>
        <v>-2373855</v>
      </c>
      <c r="I11" s="24">
        <f aca="true" t="shared" si="1" ref="I11:I16">+B11/M11</f>
        <v>991.6</v>
      </c>
      <c r="J11" s="42"/>
      <c r="K11" s="42"/>
      <c r="L11" s="42"/>
      <c r="M11" s="2">
        <v>500</v>
      </c>
    </row>
    <row r="12" spans="1:13" s="17" customFormat="1" ht="12.75">
      <c r="A12" s="47"/>
      <c r="B12" s="48">
        <f>+B1221</f>
        <v>1871525</v>
      </c>
      <c r="C12" s="54"/>
      <c r="D12" s="49" t="s">
        <v>514</v>
      </c>
      <c r="E12" s="55" t="s">
        <v>1134</v>
      </c>
      <c r="F12" s="56"/>
      <c r="G12" s="57"/>
      <c r="H12" s="58">
        <f>H11-B12</f>
        <v>-4245380</v>
      </c>
      <c r="I12" s="24">
        <f>+B12/M12</f>
        <v>3743.05</v>
      </c>
      <c r="J12" s="42"/>
      <c r="K12" s="42"/>
      <c r="L12" s="42"/>
      <c r="M12" s="2">
        <v>500</v>
      </c>
    </row>
    <row r="13" spans="1:13" s="17" customFormat="1" ht="12.75">
      <c r="A13" s="47"/>
      <c r="B13" s="48">
        <f>+B1578</f>
        <v>1471310</v>
      </c>
      <c r="C13" s="54"/>
      <c r="D13" s="49" t="s">
        <v>22</v>
      </c>
      <c r="E13" s="55" t="s">
        <v>1133</v>
      </c>
      <c r="F13" s="56"/>
      <c r="G13" s="57"/>
      <c r="H13" s="58">
        <f t="shared" si="0"/>
        <v>-5716690</v>
      </c>
      <c r="I13" s="24">
        <f t="shared" si="1"/>
        <v>2942.62</v>
      </c>
      <c r="J13" s="42"/>
      <c r="K13" s="42"/>
      <c r="L13" s="42"/>
      <c r="M13" s="2">
        <v>500</v>
      </c>
    </row>
    <row r="14" spans="1:13" s="17" customFormat="1" ht="12.75">
      <c r="A14" s="47"/>
      <c r="B14" s="48">
        <f>+B1818</f>
        <v>116500</v>
      </c>
      <c r="C14" s="54"/>
      <c r="D14" s="49" t="s">
        <v>23</v>
      </c>
      <c r="E14" s="55" t="s">
        <v>24</v>
      </c>
      <c r="F14" s="56"/>
      <c r="G14" s="57"/>
      <c r="H14" s="58">
        <f t="shared" si="0"/>
        <v>-5833190</v>
      </c>
      <c r="I14" s="24">
        <f t="shared" si="1"/>
        <v>233</v>
      </c>
      <c r="J14" s="42"/>
      <c r="K14" s="42"/>
      <c r="L14" s="42"/>
      <c r="M14" s="2">
        <v>500</v>
      </c>
    </row>
    <row r="15" spans="1:13" s="17" customFormat="1" ht="12.75">
      <c r="A15" s="47"/>
      <c r="B15" s="48">
        <f>+B1842</f>
        <v>951900</v>
      </c>
      <c r="C15" s="54"/>
      <c r="D15" s="49" t="s">
        <v>25</v>
      </c>
      <c r="E15" s="54" t="s">
        <v>26</v>
      </c>
      <c r="F15" s="56"/>
      <c r="G15" s="57"/>
      <c r="H15" s="58">
        <f t="shared" si="0"/>
        <v>-6785090</v>
      </c>
      <c r="I15" s="24">
        <f t="shared" si="1"/>
        <v>1903.8</v>
      </c>
      <c r="J15" s="42"/>
      <c r="K15" s="42"/>
      <c r="L15" s="42"/>
      <c r="M15" s="2">
        <v>500</v>
      </c>
    </row>
    <row r="16" spans="1:13" s="17" customFormat="1" ht="12.75">
      <c r="A16" s="47"/>
      <c r="B16" s="48">
        <f>+B1897</f>
        <v>1362103</v>
      </c>
      <c r="C16" s="54"/>
      <c r="D16" s="49" t="s">
        <v>27</v>
      </c>
      <c r="E16" s="54"/>
      <c r="F16" s="56"/>
      <c r="G16" s="57"/>
      <c r="H16" s="58">
        <f t="shared" si="0"/>
        <v>-8147193</v>
      </c>
      <c r="I16" s="24">
        <f t="shared" si="1"/>
        <v>2724.206</v>
      </c>
      <c r="J16" s="42"/>
      <c r="K16" s="2"/>
      <c r="L16" s="42"/>
      <c r="M16" s="2">
        <v>500</v>
      </c>
    </row>
    <row r="17" spans="1:13" ht="12.75">
      <c r="A17" s="59"/>
      <c r="B17" s="48">
        <f>SUM(B10:B16)</f>
        <v>8147193</v>
      </c>
      <c r="C17" s="49" t="s">
        <v>1115</v>
      </c>
      <c r="D17" s="54"/>
      <c r="E17" s="54"/>
      <c r="F17" s="56"/>
      <c r="G17" s="57"/>
      <c r="H17" s="58">
        <v>0</v>
      </c>
      <c r="I17" s="24">
        <f>+B17/M17</f>
        <v>16294.386</v>
      </c>
      <c r="J17" s="2"/>
      <c r="K17" s="2"/>
      <c r="L17" s="2"/>
      <c r="M17" s="2">
        <v>500</v>
      </c>
    </row>
    <row r="18" spans="2:13" ht="12.75">
      <c r="B18" s="43"/>
      <c r="F18" s="60"/>
      <c r="I18" s="24"/>
      <c r="M18" s="2">
        <v>500</v>
      </c>
    </row>
    <row r="19" spans="1:13" s="69" customFormat="1" ht="13.5" thickBot="1">
      <c r="A19" s="61"/>
      <c r="B19" s="62">
        <f>+B22+B1176+B1221+B1578+B1818+B1842+B1897</f>
        <v>8147193</v>
      </c>
      <c r="C19" s="63" t="s">
        <v>28</v>
      </c>
      <c r="D19" s="64"/>
      <c r="E19" s="64"/>
      <c r="F19" s="65"/>
      <c r="G19" s="66"/>
      <c r="H19" s="67"/>
      <c r="I19" s="68"/>
      <c r="M19" s="2">
        <v>500</v>
      </c>
    </row>
    <row r="20" spans="4:13" ht="12.75">
      <c r="D20" s="14"/>
      <c r="F20" s="70"/>
      <c r="I20" s="24"/>
      <c r="M20" s="2">
        <v>500</v>
      </c>
    </row>
    <row r="21" spans="4:13" ht="12.75">
      <c r="D21" s="14"/>
      <c r="F21" s="70"/>
      <c r="I21" s="24"/>
      <c r="M21" s="2">
        <v>500</v>
      </c>
    </row>
    <row r="22" spans="1:13" s="69" customFormat="1" ht="13.5" thickBot="1">
      <c r="A22" s="61"/>
      <c r="B22" s="71">
        <f>+B25+B71+B146+B189+B227+B257+B301+B340+B385+B427+B473+B521+B573+B609+B678+B723+B758+B798+B834+B864+B925+B965+B1021+B1064+B1103+B1136+B1171</f>
        <v>1878055</v>
      </c>
      <c r="C22" s="61"/>
      <c r="D22" s="72" t="s">
        <v>29</v>
      </c>
      <c r="E22" s="64"/>
      <c r="F22" s="65"/>
      <c r="G22" s="66"/>
      <c r="H22" s="73">
        <f>H21-B22</f>
        <v>-1878055</v>
      </c>
      <c r="I22" s="68">
        <f>+B22/M22</f>
        <v>3756.11</v>
      </c>
      <c r="M22" s="2">
        <v>500</v>
      </c>
    </row>
    <row r="23" spans="6:13" ht="12.75">
      <c r="F23" s="70"/>
      <c r="I23" s="24"/>
      <c r="M23" s="2">
        <v>500</v>
      </c>
    </row>
    <row r="24" spans="6:13" ht="12.75">
      <c r="F24" s="70"/>
      <c r="I24" s="24"/>
      <c r="M24" s="2">
        <v>500</v>
      </c>
    </row>
    <row r="25" spans="1:13" s="81" customFormat="1" ht="12.75">
      <c r="A25" s="13"/>
      <c r="B25" s="282">
        <f>+B31+B37+B42+B49+B55+B62+B66</f>
        <v>57500</v>
      </c>
      <c r="C25" s="75" t="s">
        <v>30</v>
      </c>
      <c r="D25" s="76" t="s">
        <v>31</v>
      </c>
      <c r="E25" s="75" t="s">
        <v>32</v>
      </c>
      <c r="F25" s="77" t="s">
        <v>33</v>
      </c>
      <c r="G25" s="78" t="s">
        <v>34</v>
      </c>
      <c r="H25" s="79"/>
      <c r="I25" s="80">
        <f>+B25/M25</f>
        <v>115</v>
      </c>
      <c r="J25" s="80"/>
      <c r="K25" s="80"/>
      <c r="M25" s="2">
        <v>500</v>
      </c>
    </row>
    <row r="26" spans="2:13" ht="12.75">
      <c r="B26" s="281"/>
      <c r="D26" s="14"/>
      <c r="F26" s="70"/>
      <c r="H26" s="6">
        <f>H25-B26</f>
        <v>0</v>
      </c>
      <c r="I26" s="24">
        <f>+B26/M26</f>
        <v>0</v>
      </c>
      <c r="M26" s="2">
        <v>500</v>
      </c>
    </row>
    <row r="27" spans="2:13" ht="12.75">
      <c r="B27" s="281">
        <v>5000</v>
      </c>
      <c r="C27" s="1" t="s">
        <v>35</v>
      </c>
      <c r="D27" s="1" t="s">
        <v>17</v>
      </c>
      <c r="E27" s="1" t="s">
        <v>36</v>
      </c>
      <c r="F27" s="70" t="s">
        <v>37</v>
      </c>
      <c r="G27" s="29" t="s">
        <v>38</v>
      </c>
      <c r="H27" s="6">
        <f>H26-B27</f>
        <v>-5000</v>
      </c>
      <c r="I27" s="24">
        <v>10</v>
      </c>
      <c r="K27" t="s">
        <v>35</v>
      </c>
      <c r="L27">
        <v>1</v>
      </c>
      <c r="M27" s="2">
        <v>500</v>
      </c>
    </row>
    <row r="28" spans="2:13" ht="12.75">
      <c r="B28" s="281">
        <v>2500</v>
      </c>
      <c r="C28" s="1" t="s">
        <v>35</v>
      </c>
      <c r="D28" s="1" t="s">
        <v>17</v>
      </c>
      <c r="E28" s="1" t="s">
        <v>36</v>
      </c>
      <c r="F28" s="70" t="s">
        <v>39</v>
      </c>
      <c r="G28" s="29" t="s">
        <v>40</v>
      </c>
      <c r="H28" s="6">
        <f>H27-B28</f>
        <v>-7500</v>
      </c>
      <c r="I28" s="24">
        <v>5</v>
      </c>
      <c r="K28" t="s">
        <v>35</v>
      </c>
      <c r="L28">
        <v>1</v>
      </c>
      <c r="M28" s="2">
        <v>500</v>
      </c>
    </row>
    <row r="29" spans="2:13" ht="12.75">
      <c r="B29" s="281">
        <v>5000</v>
      </c>
      <c r="C29" s="1" t="s">
        <v>35</v>
      </c>
      <c r="D29" s="1" t="s">
        <v>17</v>
      </c>
      <c r="E29" s="1" t="s">
        <v>36</v>
      </c>
      <c r="F29" s="70" t="s">
        <v>41</v>
      </c>
      <c r="G29" s="29" t="s">
        <v>42</v>
      </c>
      <c r="H29" s="6">
        <f>H28-B29</f>
        <v>-12500</v>
      </c>
      <c r="I29" s="24">
        <v>10</v>
      </c>
      <c r="K29" t="s">
        <v>35</v>
      </c>
      <c r="L29">
        <v>1</v>
      </c>
      <c r="M29" s="2">
        <v>500</v>
      </c>
    </row>
    <row r="30" spans="2:13" ht="12.75">
      <c r="B30" s="281">
        <v>2500</v>
      </c>
      <c r="C30" s="1" t="s">
        <v>35</v>
      </c>
      <c r="D30" s="1" t="s">
        <v>17</v>
      </c>
      <c r="E30" s="1" t="s">
        <v>36</v>
      </c>
      <c r="F30" s="70" t="s">
        <v>43</v>
      </c>
      <c r="G30" s="29" t="s">
        <v>44</v>
      </c>
      <c r="H30" s="6">
        <f>H29-B30</f>
        <v>-15000</v>
      </c>
      <c r="I30" s="24">
        <v>5</v>
      </c>
      <c r="K30" t="s">
        <v>35</v>
      </c>
      <c r="L30">
        <v>1</v>
      </c>
      <c r="M30" s="2">
        <v>500</v>
      </c>
    </row>
    <row r="31" spans="1:13" s="81" customFormat="1" ht="12.75">
      <c r="A31" s="13"/>
      <c r="B31" s="282">
        <f>SUM(B27:B30)</f>
        <v>15000</v>
      </c>
      <c r="C31" s="13"/>
      <c r="D31" s="13"/>
      <c r="E31" s="13"/>
      <c r="F31" s="82"/>
      <c r="G31" s="20"/>
      <c r="H31" s="79">
        <v>0</v>
      </c>
      <c r="I31" s="80">
        <f>+B31/M31</f>
        <v>30</v>
      </c>
      <c r="M31" s="2">
        <v>500</v>
      </c>
    </row>
    <row r="32" spans="2:13" ht="12.75">
      <c r="B32" s="281"/>
      <c r="D32" s="14"/>
      <c r="F32" s="70"/>
      <c r="H32" s="6">
        <f>H31-B32</f>
        <v>0</v>
      </c>
      <c r="I32" s="24">
        <f>+B32/M32</f>
        <v>0</v>
      </c>
      <c r="M32" s="2">
        <v>500</v>
      </c>
    </row>
    <row r="33" spans="2:13" ht="12.75">
      <c r="B33" s="281"/>
      <c r="D33" s="14"/>
      <c r="F33" s="70"/>
      <c r="H33" s="6">
        <f>H32-B33</f>
        <v>0</v>
      </c>
      <c r="I33" s="24">
        <f>+B33/M33</f>
        <v>0</v>
      </c>
      <c r="M33" s="2">
        <v>500</v>
      </c>
    </row>
    <row r="34" spans="2:13" ht="12.75">
      <c r="B34" s="281">
        <v>600</v>
      </c>
      <c r="C34" s="14" t="s">
        <v>45</v>
      </c>
      <c r="D34" s="14" t="s">
        <v>46</v>
      </c>
      <c r="E34" s="1" t="s">
        <v>47</v>
      </c>
      <c r="F34" s="70" t="s">
        <v>48</v>
      </c>
      <c r="G34" s="29" t="s">
        <v>49</v>
      </c>
      <c r="H34" s="6">
        <f>H33-B34</f>
        <v>-600</v>
      </c>
      <c r="I34" s="24">
        <v>1.2</v>
      </c>
      <c r="K34" s="17" t="s">
        <v>36</v>
      </c>
      <c r="L34">
        <v>1</v>
      </c>
      <c r="M34" s="2">
        <v>500</v>
      </c>
    </row>
    <row r="35" spans="2:13" ht="12.75">
      <c r="B35" s="281">
        <v>1400</v>
      </c>
      <c r="C35" s="1" t="s">
        <v>50</v>
      </c>
      <c r="D35" s="14" t="s">
        <v>46</v>
      </c>
      <c r="E35" s="1" t="s">
        <v>47</v>
      </c>
      <c r="F35" s="70" t="s">
        <v>48</v>
      </c>
      <c r="G35" s="29" t="s">
        <v>51</v>
      </c>
      <c r="H35" s="6">
        <f>H34-B35</f>
        <v>-2000</v>
      </c>
      <c r="I35" s="24">
        <v>2.8</v>
      </c>
      <c r="K35" s="17" t="s">
        <v>36</v>
      </c>
      <c r="L35">
        <v>1</v>
      </c>
      <c r="M35" s="2">
        <v>500</v>
      </c>
    </row>
    <row r="36" spans="2:13" ht="12.75">
      <c r="B36" s="281">
        <v>1400</v>
      </c>
      <c r="C36" s="1" t="s">
        <v>50</v>
      </c>
      <c r="D36" s="14" t="s">
        <v>46</v>
      </c>
      <c r="E36" s="1" t="s">
        <v>47</v>
      </c>
      <c r="F36" s="70" t="s">
        <v>48</v>
      </c>
      <c r="G36" s="29" t="s">
        <v>52</v>
      </c>
      <c r="H36" s="6">
        <f>H35-B36</f>
        <v>-3400</v>
      </c>
      <c r="I36" s="24">
        <v>2.8</v>
      </c>
      <c r="K36" s="17" t="s">
        <v>36</v>
      </c>
      <c r="L36">
        <v>1</v>
      </c>
      <c r="M36" s="2">
        <v>500</v>
      </c>
    </row>
    <row r="37" spans="1:13" s="81" customFormat="1" ht="12.75">
      <c r="A37" s="13"/>
      <c r="B37" s="282">
        <f>SUM(B34:B36)</f>
        <v>3400</v>
      </c>
      <c r="C37" s="13" t="s">
        <v>1</v>
      </c>
      <c r="D37" s="13"/>
      <c r="E37" s="13"/>
      <c r="F37" s="82"/>
      <c r="G37" s="20"/>
      <c r="H37" s="79">
        <v>0</v>
      </c>
      <c r="I37" s="80">
        <f aca="true" t="shared" si="2" ref="I37:I44">+B37/M37</f>
        <v>6.8</v>
      </c>
      <c r="M37" s="2">
        <v>500</v>
      </c>
    </row>
    <row r="38" spans="2:13" ht="12.75">
      <c r="B38" s="281"/>
      <c r="D38" s="14"/>
      <c r="F38" s="70"/>
      <c r="H38" s="6">
        <f>H37-B38</f>
        <v>0</v>
      </c>
      <c r="I38" s="24">
        <f t="shared" si="2"/>
        <v>0</v>
      </c>
      <c r="M38" s="2">
        <v>500</v>
      </c>
    </row>
    <row r="39" spans="2:13" ht="12.75">
      <c r="B39" s="281"/>
      <c r="D39" s="14"/>
      <c r="F39" s="70"/>
      <c r="H39" s="6">
        <f>H38-B39</f>
        <v>0</v>
      </c>
      <c r="I39" s="24">
        <f t="shared" si="2"/>
        <v>0</v>
      </c>
      <c r="M39" s="2">
        <v>500</v>
      </c>
    </row>
    <row r="40" spans="2:13" ht="12.75">
      <c r="B40" s="283">
        <v>5000</v>
      </c>
      <c r="C40" s="35" t="s">
        <v>54</v>
      </c>
      <c r="D40" s="14" t="s">
        <v>46</v>
      </c>
      <c r="E40" s="35" t="s">
        <v>91</v>
      </c>
      <c r="F40" s="70" t="s">
        <v>55</v>
      </c>
      <c r="G40" s="33" t="s">
        <v>49</v>
      </c>
      <c r="H40" s="6">
        <f>H39-B40</f>
        <v>-5000</v>
      </c>
      <c r="I40" s="24">
        <f t="shared" si="2"/>
        <v>10</v>
      </c>
      <c r="K40" t="s">
        <v>36</v>
      </c>
      <c r="L40">
        <v>1</v>
      </c>
      <c r="M40" s="2">
        <v>500</v>
      </c>
    </row>
    <row r="41" spans="2:13" ht="12.75">
      <c r="B41" s="281">
        <v>5000</v>
      </c>
      <c r="C41" s="1" t="s">
        <v>56</v>
      </c>
      <c r="D41" s="14" t="s">
        <v>46</v>
      </c>
      <c r="E41" s="1" t="s">
        <v>91</v>
      </c>
      <c r="F41" s="70" t="s">
        <v>57</v>
      </c>
      <c r="G41" s="29" t="s">
        <v>58</v>
      </c>
      <c r="H41" s="6">
        <f>H40-B41</f>
        <v>-10000</v>
      </c>
      <c r="I41" s="24">
        <f t="shared" si="2"/>
        <v>10</v>
      </c>
      <c r="K41" s="17" t="s">
        <v>36</v>
      </c>
      <c r="L41">
        <v>1</v>
      </c>
      <c r="M41" s="2">
        <v>500</v>
      </c>
    </row>
    <row r="42" spans="1:13" s="81" customFormat="1" ht="12.75">
      <c r="A42" s="13"/>
      <c r="B42" s="282">
        <f>SUM(B40:B41)</f>
        <v>10000</v>
      </c>
      <c r="C42" s="13" t="s">
        <v>59</v>
      </c>
      <c r="D42" s="13"/>
      <c r="E42" s="13"/>
      <c r="F42" s="82"/>
      <c r="G42" s="20"/>
      <c r="H42" s="79">
        <v>0</v>
      </c>
      <c r="I42" s="80">
        <f t="shared" si="2"/>
        <v>20</v>
      </c>
      <c r="M42" s="2">
        <v>500</v>
      </c>
    </row>
    <row r="43" spans="2:13" ht="12.75">
      <c r="B43" s="281"/>
      <c r="D43" s="14"/>
      <c r="F43" s="70"/>
      <c r="H43" s="6">
        <f aca="true" t="shared" si="3" ref="H43:H48">H42-B43</f>
        <v>0</v>
      </c>
      <c r="I43" s="24">
        <f t="shared" si="2"/>
        <v>0</v>
      </c>
      <c r="M43" s="2">
        <v>500</v>
      </c>
    </row>
    <row r="44" spans="2:13" ht="12.75">
      <c r="B44" s="281"/>
      <c r="D44" s="14"/>
      <c r="F44" s="70"/>
      <c r="H44" s="6">
        <f t="shared" si="3"/>
        <v>0</v>
      </c>
      <c r="I44" s="24">
        <f t="shared" si="2"/>
        <v>0</v>
      </c>
      <c r="M44" s="2">
        <v>500</v>
      </c>
    </row>
    <row r="45" spans="2:13" ht="12.75">
      <c r="B45" s="283">
        <v>1200</v>
      </c>
      <c r="C45" s="14" t="s">
        <v>60</v>
      </c>
      <c r="D45" s="14" t="s">
        <v>46</v>
      </c>
      <c r="E45" s="14" t="s">
        <v>61</v>
      </c>
      <c r="F45" s="70" t="s">
        <v>48</v>
      </c>
      <c r="G45" s="32" t="s">
        <v>49</v>
      </c>
      <c r="H45" s="6">
        <f t="shared" si="3"/>
        <v>-1200</v>
      </c>
      <c r="I45" s="24">
        <v>2.4</v>
      </c>
      <c r="K45" t="s">
        <v>36</v>
      </c>
      <c r="L45">
        <v>1</v>
      </c>
      <c r="M45" s="2">
        <v>500</v>
      </c>
    </row>
    <row r="46" spans="2:13" ht="12.75">
      <c r="B46" s="296">
        <v>1800</v>
      </c>
      <c r="C46" s="40" t="s">
        <v>60</v>
      </c>
      <c r="D46" s="14" t="s">
        <v>46</v>
      </c>
      <c r="E46" s="40" t="s">
        <v>61</v>
      </c>
      <c r="F46" s="70" t="s">
        <v>48</v>
      </c>
      <c r="G46" s="29" t="s">
        <v>51</v>
      </c>
      <c r="H46" s="6">
        <f t="shared" si="3"/>
        <v>-3000</v>
      </c>
      <c r="I46" s="24">
        <v>3.6</v>
      </c>
      <c r="J46" s="39"/>
      <c r="K46" s="39" t="s">
        <v>36</v>
      </c>
      <c r="L46">
        <v>1</v>
      </c>
      <c r="M46" s="2">
        <v>500</v>
      </c>
    </row>
    <row r="47" spans="2:13" ht="12.75">
      <c r="B47" s="281">
        <v>1400</v>
      </c>
      <c r="C47" s="1" t="s">
        <v>60</v>
      </c>
      <c r="D47" s="14" t="s">
        <v>46</v>
      </c>
      <c r="E47" s="1" t="s">
        <v>61</v>
      </c>
      <c r="F47" s="70" t="s">
        <v>48</v>
      </c>
      <c r="G47" s="29" t="s">
        <v>52</v>
      </c>
      <c r="H47" s="6">
        <f t="shared" si="3"/>
        <v>-4400</v>
      </c>
      <c r="I47" s="24">
        <v>2.8</v>
      </c>
      <c r="K47" s="17" t="s">
        <v>36</v>
      </c>
      <c r="L47">
        <v>1</v>
      </c>
      <c r="M47" s="2">
        <v>500</v>
      </c>
    </row>
    <row r="48" spans="2:13" ht="12.75">
      <c r="B48" s="281">
        <v>400</v>
      </c>
      <c r="C48" s="1" t="s">
        <v>60</v>
      </c>
      <c r="D48" s="14" t="s">
        <v>46</v>
      </c>
      <c r="E48" s="1" t="s">
        <v>61</v>
      </c>
      <c r="F48" s="70" t="s">
        <v>48</v>
      </c>
      <c r="G48" s="29" t="s">
        <v>58</v>
      </c>
      <c r="H48" s="6">
        <f t="shared" si="3"/>
        <v>-4800</v>
      </c>
      <c r="I48" s="24">
        <v>0.8</v>
      </c>
      <c r="K48" s="17" t="s">
        <v>36</v>
      </c>
      <c r="L48">
        <v>1</v>
      </c>
      <c r="M48" s="2">
        <v>500</v>
      </c>
    </row>
    <row r="49" spans="1:13" s="81" customFormat="1" ht="12.75">
      <c r="A49" s="13"/>
      <c r="B49" s="282">
        <f>SUM(B45:B48)</f>
        <v>4800</v>
      </c>
      <c r="C49" s="13"/>
      <c r="D49" s="13"/>
      <c r="E49" s="13" t="s">
        <v>61</v>
      </c>
      <c r="F49" s="82"/>
      <c r="G49" s="20"/>
      <c r="H49" s="79">
        <v>0</v>
      </c>
      <c r="I49" s="80">
        <f>+B49/M49</f>
        <v>9.6</v>
      </c>
      <c r="M49" s="2">
        <v>500</v>
      </c>
    </row>
    <row r="50" spans="2:13" ht="12.75">
      <c r="B50" s="281"/>
      <c r="D50" s="14"/>
      <c r="F50" s="70"/>
      <c r="H50" s="6">
        <f>H49-B50</f>
        <v>0</v>
      </c>
      <c r="I50" s="24">
        <f>+B50/M50</f>
        <v>0</v>
      </c>
      <c r="M50" s="2">
        <v>500</v>
      </c>
    </row>
    <row r="51" spans="2:13" ht="12.75">
      <c r="B51" s="281"/>
      <c r="D51" s="14"/>
      <c r="F51" s="70"/>
      <c r="H51" s="6">
        <f>H50-B51</f>
        <v>0</v>
      </c>
      <c r="I51" s="24">
        <f>+B51/M51</f>
        <v>0</v>
      </c>
      <c r="M51" s="2">
        <v>500</v>
      </c>
    </row>
    <row r="52" spans="2:13" ht="12.75">
      <c r="B52" s="283">
        <v>5000</v>
      </c>
      <c r="C52" s="14" t="s">
        <v>63</v>
      </c>
      <c r="D52" s="14" t="s">
        <v>46</v>
      </c>
      <c r="E52" s="37" t="s">
        <v>91</v>
      </c>
      <c r="F52" s="70" t="s">
        <v>64</v>
      </c>
      <c r="G52" s="38" t="s">
        <v>49</v>
      </c>
      <c r="H52" s="6">
        <f>H51-B52</f>
        <v>-5000</v>
      </c>
      <c r="I52" s="24">
        <v>10</v>
      </c>
      <c r="K52" t="s">
        <v>36</v>
      </c>
      <c r="L52">
        <v>1</v>
      </c>
      <c r="M52" s="2">
        <v>500</v>
      </c>
    </row>
    <row r="53" spans="2:13" ht="12.75">
      <c r="B53" s="281">
        <v>5000</v>
      </c>
      <c r="C53" s="1" t="s">
        <v>63</v>
      </c>
      <c r="D53" s="14" t="s">
        <v>46</v>
      </c>
      <c r="E53" s="1" t="s">
        <v>91</v>
      </c>
      <c r="F53" s="70" t="s">
        <v>64</v>
      </c>
      <c r="G53" s="29" t="s">
        <v>51</v>
      </c>
      <c r="H53" s="6">
        <f>H52-B53</f>
        <v>-10000</v>
      </c>
      <c r="I53" s="24">
        <v>10</v>
      </c>
      <c r="K53" s="17" t="s">
        <v>36</v>
      </c>
      <c r="L53">
        <v>1</v>
      </c>
      <c r="M53" s="2">
        <v>500</v>
      </c>
    </row>
    <row r="54" spans="2:13" ht="12.75">
      <c r="B54" s="281">
        <v>5000</v>
      </c>
      <c r="C54" s="1" t="s">
        <v>63</v>
      </c>
      <c r="D54" s="14" t="s">
        <v>46</v>
      </c>
      <c r="E54" s="1" t="s">
        <v>91</v>
      </c>
      <c r="F54" s="70" t="s">
        <v>64</v>
      </c>
      <c r="G54" s="29" t="s">
        <v>52</v>
      </c>
      <c r="H54" s="6">
        <f>H53-B54</f>
        <v>-15000</v>
      </c>
      <c r="I54" s="24">
        <v>10</v>
      </c>
      <c r="K54" s="17" t="s">
        <v>36</v>
      </c>
      <c r="L54">
        <v>1</v>
      </c>
      <c r="M54" s="2">
        <v>500</v>
      </c>
    </row>
    <row r="55" spans="1:13" s="81" customFormat="1" ht="12.75">
      <c r="A55" s="13"/>
      <c r="B55" s="282">
        <f>SUM(B52:B54)</f>
        <v>15000</v>
      </c>
      <c r="C55" s="13" t="s">
        <v>63</v>
      </c>
      <c r="D55" s="13"/>
      <c r="E55" s="13"/>
      <c r="F55" s="82"/>
      <c r="G55" s="20"/>
      <c r="H55" s="79">
        <v>0</v>
      </c>
      <c r="I55" s="80">
        <f>+B55/M55</f>
        <v>30</v>
      </c>
      <c r="M55" s="2">
        <v>500</v>
      </c>
    </row>
    <row r="56" spans="1:13" s="45" customFormat="1" ht="12.75">
      <c r="A56" s="44"/>
      <c r="B56" s="297"/>
      <c r="C56" s="46"/>
      <c r="D56" s="37"/>
      <c r="E56" s="44"/>
      <c r="F56" s="84"/>
      <c r="G56" s="38"/>
      <c r="H56" s="6">
        <f aca="true" t="shared" si="4" ref="H56:H61">H55-B56</f>
        <v>0</v>
      </c>
      <c r="I56" s="24">
        <f>+B56/M56</f>
        <v>0</v>
      </c>
      <c r="M56" s="2">
        <v>500</v>
      </c>
    </row>
    <row r="57" spans="2:13" ht="12.75">
      <c r="B57" s="281"/>
      <c r="D57" s="14"/>
      <c r="F57" s="70"/>
      <c r="H57" s="6">
        <f t="shared" si="4"/>
        <v>0</v>
      </c>
      <c r="I57" s="24">
        <f>+B57/M57</f>
        <v>0</v>
      </c>
      <c r="M57" s="2">
        <v>500</v>
      </c>
    </row>
    <row r="58" spans="1:13" ht="12.75">
      <c r="A58" s="14"/>
      <c r="B58" s="283">
        <v>2000</v>
      </c>
      <c r="C58" s="14" t="s">
        <v>66</v>
      </c>
      <c r="D58" s="14" t="s">
        <v>46</v>
      </c>
      <c r="E58" s="14" t="s">
        <v>91</v>
      </c>
      <c r="F58" s="70" t="s">
        <v>48</v>
      </c>
      <c r="G58" s="32" t="s">
        <v>49</v>
      </c>
      <c r="H58" s="6">
        <f t="shared" si="4"/>
        <v>-2000</v>
      </c>
      <c r="I58" s="85">
        <v>4</v>
      </c>
      <c r="J58" s="17"/>
      <c r="K58" s="17" t="s">
        <v>36</v>
      </c>
      <c r="L58">
        <v>1</v>
      </c>
      <c r="M58" s="2">
        <v>500</v>
      </c>
    </row>
    <row r="59" spans="2:13" ht="12.75">
      <c r="B59" s="281">
        <v>2000</v>
      </c>
      <c r="C59" s="1" t="s">
        <v>66</v>
      </c>
      <c r="D59" s="14" t="s">
        <v>46</v>
      </c>
      <c r="E59" s="1" t="s">
        <v>91</v>
      </c>
      <c r="F59" s="70" t="s">
        <v>48</v>
      </c>
      <c r="G59" s="29" t="s">
        <v>51</v>
      </c>
      <c r="H59" s="6">
        <f t="shared" si="4"/>
        <v>-4000</v>
      </c>
      <c r="I59" s="24">
        <v>4</v>
      </c>
      <c r="K59" s="17" t="s">
        <v>36</v>
      </c>
      <c r="L59">
        <v>1</v>
      </c>
      <c r="M59" s="2">
        <v>500</v>
      </c>
    </row>
    <row r="60" spans="2:13" ht="12.75">
      <c r="B60" s="281">
        <v>2000</v>
      </c>
      <c r="C60" s="1" t="s">
        <v>66</v>
      </c>
      <c r="D60" s="14" t="s">
        <v>46</v>
      </c>
      <c r="E60" s="1" t="s">
        <v>91</v>
      </c>
      <c r="F60" s="70" t="s">
        <v>48</v>
      </c>
      <c r="G60" s="29" t="s">
        <v>52</v>
      </c>
      <c r="H60" s="6">
        <f t="shared" si="4"/>
        <v>-6000</v>
      </c>
      <c r="I60" s="24">
        <v>4</v>
      </c>
      <c r="K60" s="17" t="s">
        <v>36</v>
      </c>
      <c r="L60">
        <v>1</v>
      </c>
      <c r="M60" s="2">
        <v>500</v>
      </c>
    </row>
    <row r="61" spans="2:13" ht="12.75">
      <c r="B61" s="281">
        <v>2000</v>
      </c>
      <c r="C61" s="1" t="s">
        <v>66</v>
      </c>
      <c r="D61" s="14" t="s">
        <v>46</v>
      </c>
      <c r="E61" s="1" t="s">
        <v>91</v>
      </c>
      <c r="F61" s="70" t="s">
        <v>48</v>
      </c>
      <c r="G61" s="29" t="s">
        <v>58</v>
      </c>
      <c r="H61" s="6">
        <f t="shared" si="4"/>
        <v>-8000</v>
      </c>
      <c r="I61" s="24">
        <v>4</v>
      </c>
      <c r="K61" s="17" t="s">
        <v>36</v>
      </c>
      <c r="L61">
        <v>1</v>
      </c>
      <c r="M61" s="2">
        <v>500</v>
      </c>
    </row>
    <row r="62" spans="1:13" s="81" customFormat="1" ht="12.75">
      <c r="A62" s="13"/>
      <c r="B62" s="282">
        <f>SUM(B58:B61)</f>
        <v>8000</v>
      </c>
      <c r="C62" s="13" t="s">
        <v>66</v>
      </c>
      <c r="D62" s="13"/>
      <c r="E62" s="13"/>
      <c r="F62" s="82"/>
      <c r="G62" s="20"/>
      <c r="H62" s="79">
        <v>0</v>
      </c>
      <c r="I62" s="80">
        <f>+B62/M62</f>
        <v>16</v>
      </c>
      <c r="M62" s="2">
        <v>500</v>
      </c>
    </row>
    <row r="63" spans="2:13" ht="12.75">
      <c r="B63" s="281"/>
      <c r="D63" s="14"/>
      <c r="F63" s="70"/>
      <c r="H63" s="6">
        <f>H62-B63</f>
        <v>0</v>
      </c>
      <c r="I63" s="24">
        <f>+B63/M63</f>
        <v>0</v>
      </c>
      <c r="M63" s="2">
        <v>500</v>
      </c>
    </row>
    <row r="64" spans="2:13" ht="12.75">
      <c r="B64" s="281"/>
      <c r="D64" s="14"/>
      <c r="F64" s="70"/>
      <c r="H64" s="6">
        <f>H63-B64</f>
        <v>0</v>
      </c>
      <c r="I64" s="24">
        <f>+B64/M64</f>
        <v>0</v>
      </c>
      <c r="M64" s="2">
        <v>500</v>
      </c>
    </row>
    <row r="65" spans="2:13" ht="12.75">
      <c r="B65" s="281">
        <v>1300</v>
      </c>
      <c r="C65" s="1" t="s">
        <v>67</v>
      </c>
      <c r="D65" s="14" t="s">
        <v>46</v>
      </c>
      <c r="E65" s="1" t="s">
        <v>68</v>
      </c>
      <c r="F65" s="70" t="s">
        <v>48</v>
      </c>
      <c r="G65" s="29" t="s">
        <v>49</v>
      </c>
      <c r="H65" s="6">
        <f>H64-B65</f>
        <v>-1300</v>
      </c>
      <c r="I65" s="24">
        <f>+B65/M65</f>
        <v>2.6</v>
      </c>
      <c r="K65" s="17" t="s">
        <v>36</v>
      </c>
      <c r="L65">
        <v>1</v>
      </c>
      <c r="M65" s="2">
        <v>500</v>
      </c>
    </row>
    <row r="66" spans="1:13" s="81" customFormat="1" ht="12.75">
      <c r="A66" s="13"/>
      <c r="B66" s="282">
        <f>SUM(B65)</f>
        <v>1300</v>
      </c>
      <c r="C66" s="13"/>
      <c r="D66" s="13"/>
      <c r="E66" s="13"/>
      <c r="F66" s="82"/>
      <c r="G66" s="20"/>
      <c r="H66" s="79">
        <v>0</v>
      </c>
      <c r="I66" s="80">
        <f>+B66/M66</f>
        <v>2.6</v>
      </c>
      <c r="M66" s="2">
        <v>500</v>
      </c>
    </row>
    <row r="67" spans="2:13" ht="12.75">
      <c r="B67" s="281"/>
      <c r="F67" s="70"/>
      <c r="H67" s="6">
        <f aca="true" t="shared" si="5" ref="H67:H106">H66-B67</f>
        <v>0</v>
      </c>
      <c r="I67" s="24">
        <f aca="true" t="shared" si="6" ref="I67:I101">+B67/M67</f>
        <v>0</v>
      </c>
      <c r="M67" s="2">
        <v>500</v>
      </c>
    </row>
    <row r="68" spans="2:13" ht="12.75">
      <c r="B68" s="281"/>
      <c r="F68" s="70"/>
      <c r="H68" s="6">
        <f t="shared" si="5"/>
        <v>0</v>
      </c>
      <c r="I68" s="24">
        <f t="shared" si="6"/>
        <v>0</v>
      </c>
      <c r="M68" s="2">
        <v>500</v>
      </c>
    </row>
    <row r="69" spans="2:13" ht="12.75">
      <c r="B69" s="281"/>
      <c r="F69" s="70"/>
      <c r="H69" s="6">
        <f t="shared" si="5"/>
        <v>0</v>
      </c>
      <c r="I69" s="24">
        <f t="shared" si="6"/>
        <v>0</v>
      </c>
      <c r="M69" s="2">
        <v>500</v>
      </c>
    </row>
    <row r="70" spans="2:13" ht="12.75">
      <c r="B70" s="281"/>
      <c r="F70" s="70"/>
      <c r="H70" s="6">
        <f t="shared" si="5"/>
        <v>0</v>
      </c>
      <c r="I70" s="24">
        <f t="shared" si="6"/>
        <v>0</v>
      </c>
      <c r="M70" s="2">
        <v>500</v>
      </c>
    </row>
    <row r="71" spans="1:13" s="81" customFormat="1" ht="12.75">
      <c r="A71" s="13"/>
      <c r="B71" s="282">
        <f>+B84+B97+B108+B116+B126+B132+B137+B141</f>
        <v>157100</v>
      </c>
      <c r="C71" s="75" t="s">
        <v>69</v>
      </c>
      <c r="D71" s="76" t="s">
        <v>70</v>
      </c>
      <c r="E71" s="75" t="s">
        <v>71</v>
      </c>
      <c r="F71" s="77" t="s">
        <v>72</v>
      </c>
      <c r="G71" s="78" t="s">
        <v>73</v>
      </c>
      <c r="H71" s="79"/>
      <c r="I71" s="80">
        <f>+B71/M71</f>
        <v>314.2</v>
      </c>
      <c r="J71" s="80"/>
      <c r="K71" s="80"/>
      <c r="M71" s="2">
        <v>500</v>
      </c>
    </row>
    <row r="72" spans="2:13" ht="12.75">
      <c r="B72" s="281"/>
      <c r="F72" s="70"/>
      <c r="H72" s="6">
        <f t="shared" si="5"/>
        <v>0</v>
      </c>
      <c r="I72" s="24">
        <f t="shared" si="6"/>
        <v>0</v>
      </c>
      <c r="M72" s="2">
        <v>500</v>
      </c>
    </row>
    <row r="73" spans="2:13" ht="12.75">
      <c r="B73" s="281">
        <v>3000</v>
      </c>
      <c r="C73" s="1" t="s">
        <v>35</v>
      </c>
      <c r="D73" s="14" t="s">
        <v>17</v>
      </c>
      <c r="E73" s="1" t="s">
        <v>74</v>
      </c>
      <c r="F73" s="70" t="s">
        <v>75</v>
      </c>
      <c r="G73" s="29" t="s">
        <v>76</v>
      </c>
      <c r="H73" s="6">
        <f t="shared" si="5"/>
        <v>-3000</v>
      </c>
      <c r="I73" s="24">
        <v>6</v>
      </c>
      <c r="K73" t="s">
        <v>35</v>
      </c>
      <c r="L73">
        <v>2</v>
      </c>
      <c r="M73" s="2">
        <v>500</v>
      </c>
    </row>
    <row r="74" spans="2:13" ht="12.75">
      <c r="B74" s="281">
        <v>3000</v>
      </c>
      <c r="C74" s="1" t="s">
        <v>35</v>
      </c>
      <c r="D74" s="1" t="s">
        <v>17</v>
      </c>
      <c r="E74" s="1" t="s">
        <v>74</v>
      </c>
      <c r="F74" s="70" t="s">
        <v>77</v>
      </c>
      <c r="G74" s="29" t="s">
        <v>38</v>
      </c>
      <c r="H74" s="6">
        <f t="shared" si="5"/>
        <v>-6000</v>
      </c>
      <c r="I74" s="24">
        <v>6</v>
      </c>
      <c r="K74" t="s">
        <v>35</v>
      </c>
      <c r="L74">
        <v>2</v>
      </c>
      <c r="M74" s="2">
        <v>500</v>
      </c>
    </row>
    <row r="75" spans="2:13" ht="12.75">
      <c r="B75" s="281">
        <v>3000</v>
      </c>
      <c r="C75" s="1" t="s">
        <v>35</v>
      </c>
      <c r="D75" s="1" t="s">
        <v>17</v>
      </c>
      <c r="E75" s="1" t="s">
        <v>74</v>
      </c>
      <c r="F75" s="70" t="s">
        <v>78</v>
      </c>
      <c r="G75" s="29" t="s">
        <v>40</v>
      </c>
      <c r="H75" s="6">
        <f t="shared" si="5"/>
        <v>-9000</v>
      </c>
      <c r="I75" s="24">
        <v>6</v>
      </c>
      <c r="K75" t="s">
        <v>35</v>
      </c>
      <c r="L75">
        <v>2</v>
      </c>
      <c r="M75" s="2">
        <v>500</v>
      </c>
    </row>
    <row r="76" spans="2:13" ht="12.75">
      <c r="B76" s="281">
        <v>3000</v>
      </c>
      <c r="C76" s="1" t="s">
        <v>35</v>
      </c>
      <c r="D76" s="1" t="s">
        <v>17</v>
      </c>
      <c r="E76" s="1" t="s">
        <v>74</v>
      </c>
      <c r="F76" s="70" t="s">
        <v>79</v>
      </c>
      <c r="G76" s="29" t="s">
        <v>42</v>
      </c>
      <c r="H76" s="6">
        <f t="shared" si="5"/>
        <v>-12000</v>
      </c>
      <c r="I76" s="24">
        <v>6</v>
      </c>
      <c r="K76" t="s">
        <v>35</v>
      </c>
      <c r="L76">
        <v>2</v>
      </c>
      <c r="M76" s="2">
        <v>500</v>
      </c>
    </row>
    <row r="77" spans="2:13" ht="12.75">
      <c r="B77" s="281">
        <v>3000</v>
      </c>
      <c r="C77" s="1" t="s">
        <v>35</v>
      </c>
      <c r="D77" s="1" t="s">
        <v>17</v>
      </c>
      <c r="E77" s="1" t="s">
        <v>74</v>
      </c>
      <c r="F77" s="70" t="s">
        <v>80</v>
      </c>
      <c r="G77" s="29" t="s">
        <v>81</v>
      </c>
      <c r="H77" s="6">
        <f t="shared" si="5"/>
        <v>-15000</v>
      </c>
      <c r="I77" s="24">
        <v>6</v>
      </c>
      <c r="K77" t="s">
        <v>35</v>
      </c>
      <c r="L77">
        <v>2</v>
      </c>
      <c r="M77" s="2">
        <v>500</v>
      </c>
    </row>
    <row r="78" spans="2:13" ht="12.75">
      <c r="B78" s="281">
        <v>3000</v>
      </c>
      <c r="C78" s="1" t="s">
        <v>35</v>
      </c>
      <c r="D78" s="1" t="s">
        <v>17</v>
      </c>
      <c r="E78" s="1" t="s">
        <v>74</v>
      </c>
      <c r="F78" s="70" t="s">
        <v>82</v>
      </c>
      <c r="G78" s="29" t="s">
        <v>44</v>
      </c>
      <c r="H78" s="6">
        <f t="shared" si="5"/>
        <v>-18000</v>
      </c>
      <c r="I78" s="24">
        <v>6</v>
      </c>
      <c r="K78" t="s">
        <v>35</v>
      </c>
      <c r="L78">
        <v>2</v>
      </c>
      <c r="M78" s="2">
        <v>500</v>
      </c>
    </row>
    <row r="79" spans="2:13" ht="12.75">
      <c r="B79" s="281">
        <v>6000</v>
      </c>
      <c r="C79" s="1" t="s">
        <v>35</v>
      </c>
      <c r="D79" s="1" t="s">
        <v>17</v>
      </c>
      <c r="E79" s="1" t="s">
        <v>74</v>
      </c>
      <c r="F79" s="70" t="s">
        <v>83</v>
      </c>
      <c r="G79" s="29" t="s">
        <v>84</v>
      </c>
      <c r="H79" s="6">
        <f t="shared" si="5"/>
        <v>-24000</v>
      </c>
      <c r="I79" s="24">
        <v>12</v>
      </c>
      <c r="K79" t="s">
        <v>35</v>
      </c>
      <c r="L79">
        <v>2</v>
      </c>
      <c r="M79" s="2">
        <v>500</v>
      </c>
    </row>
    <row r="80" spans="2:13" ht="12.75">
      <c r="B80" s="281">
        <v>3000</v>
      </c>
      <c r="C80" s="1" t="s">
        <v>35</v>
      </c>
      <c r="D80" s="14" t="s">
        <v>17</v>
      </c>
      <c r="E80" s="1" t="s">
        <v>85</v>
      </c>
      <c r="F80" s="70" t="s">
        <v>86</v>
      </c>
      <c r="G80" s="29" t="s">
        <v>76</v>
      </c>
      <c r="H80" s="6">
        <f t="shared" si="5"/>
        <v>-27000</v>
      </c>
      <c r="I80" s="24">
        <v>6</v>
      </c>
      <c r="K80" t="s">
        <v>35</v>
      </c>
      <c r="L80">
        <v>2</v>
      </c>
      <c r="M80" s="2">
        <v>500</v>
      </c>
    </row>
    <row r="81" spans="2:13" ht="12.75">
      <c r="B81" s="281">
        <v>3000</v>
      </c>
      <c r="C81" s="1" t="s">
        <v>35</v>
      </c>
      <c r="D81" s="1" t="s">
        <v>17</v>
      </c>
      <c r="E81" s="1" t="s">
        <v>85</v>
      </c>
      <c r="F81" s="70" t="s">
        <v>87</v>
      </c>
      <c r="G81" s="29" t="s">
        <v>81</v>
      </c>
      <c r="H81" s="6">
        <f t="shared" si="5"/>
        <v>-30000</v>
      </c>
      <c r="I81" s="24">
        <v>6</v>
      </c>
      <c r="K81" t="s">
        <v>35</v>
      </c>
      <c r="L81">
        <v>2</v>
      </c>
      <c r="M81" s="2">
        <v>500</v>
      </c>
    </row>
    <row r="82" spans="2:13" ht="12.75">
      <c r="B82" s="281">
        <v>3000</v>
      </c>
      <c r="C82" s="1" t="s">
        <v>35</v>
      </c>
      <c r="D82" s="1" t="s">
        <v>17</v>
      </c>
      <c r="E82" s="1" t="s">
        <v>85</v>
      </c>
      <c r="F82" s="70" t="s">
        <v>88</v>
      </c>
      <c r="G82" s="29" t="s">
        <v>44</v>
      </c>
      <c r="H82" s="6">
        <f t="shared" si="5"/>
        <v>-33000</v>
      </c>
      <c r="I82" s="24">
        <v>6</v>
      </c>
      <c r="K82" t="s">
        <v>35</v>
      </c>
      <c r="L82">
        <v>2</v>
      </c>
      <c r="M82" s="2">
        <v>500</v>
      </c>
    </row>
    <row r="83" spans="2:13" ht="12.75">
      <c r="B83" s="281">
        <v>6000</v>
      </c>
      <c r="C83" s="1" t="s">
        <v>35</v>
      </c>
      <c r="D83" s="1" t="s">
        <v>17</v>
      </c>
      <c r="E83" s="1" t="s">
        <v>85</v>
      </c>
      <c r="F83" s="70" t="s">
        <v>89</v>
      </c>
      <c r="G83" s="29" t="s">
        <v>84</v>
      </c>
      <c r="H83" s="6">
        <f>H82-B83</f>
        <v>-39000</v>
      </c>
      <c r="I83" s="24">
        <v>12</v>
      </c>
      <c r="K83" t="s">
        <v>35</v>
      </c>
      <c r="L83">
        <v>2</v>
      </c>
      <c r="M83" s="2">
        <v>500</v>
      </c>
    </row>
    <row r="84" spans="1:13" s="81" customFormat="1" ht="12.75">
      <c r="A84" s="13"/>
      <c r="B84" s="282">
        <f>SUM(B73:B83)</f>
        <v>39000</v>
      </c>
      <c r="C84" s="13" t="s">
        <v>35</v>
      </c>
      <c r="D84" s="13"/>
      <c r="E84" s="13"/>
      <c r="F84" s="82"/>
      <c r="G84" s="20"/>
      <c r="H84" s="79">
        <v>0</v>
      </c>
      <c r="I84" s="80">
        <f t="shared" si="6"/>
        <v>78</v>
      </c>
      <c r="M84" s="2">
        <v>500</v>
      </c>
    </row>
    <row r="85" spans="2:13" ht="12.75">
      <c r="B85" s="281"/>
      <c r="F85" s="70"/>
      <c r="H85" s="6">
        <f t="shared" si="5"/>
        <v>0</v>
      </c>
      <c r="I85" s="24">
        <f t="shared" si="6"/>
        <v>0</v>
      </c>
      <c r="M85" s="2">
        <v>500</v>
      </c>
    </row>
    <row r="86" spans="2:13" ht="12.75">
      <c r="B86" s="281"/>
      <c r="F86" s="70"/>
      <c r="H86" s="6">
        <f t="shared" si="5"/>
        <v>0</v>
      </c>
      <c r="I86" s="24">
        <f t="shared" si="6"/>
        <v>0</v>
      </c>
      <c r="M86" s="2">
        <v>500</v>
      </c>
    </row>
    <row r="87" spans="2:13" ht="12.75">
      <c r="B87" s="281">
        <v>2500</v>
      </c>
      <c r="C87" s="1" t="s">
        <v>90</v>
      </c>
      <c r="D87" s="1" t="s">
        <v>17</v>
      </c>
      <c r="E87" s="1" t="s">
        <v>91</v>
      </c>
      <c r="F87" s="93" t="s">
        <v>92</v>
      </c>
      <c r="G87" s="29" t="s">
        <v>93</v>
      </c>
      <c r="H87" s="6">
        <f t="shared" si="5"/>
        <v>-2500</v>
      </c>
      <c r="I87" s="24">
        <f t="shared" si="6"/>
        <v>5</v>
      </c>
      <c r="K87" t="s">
        <v>94</v>
      </c>
      <c r="L87">
        <v>2</v>
      </c>
      <c r="M87" s="2">
        <v>500</v>
      </c>
    </row>
    <row r="88" spans="2:13" ht="12.75">
      <c r="B88" s="281">
        <v>2500</v>
      </c>
      <c r="C88" s="1" t="s">
        <v>95</v>
      </c>
      <c r="D88" s="1" t="s">
        <v>17</v>
      </c>
      <c r="E88" s="1" t="s">
        <v>91</v>
      </c>
      <c r="F88" s="93" t="s">
        <v>92</v>
      </c>
      <c r="G88" s="29" t="s">
        <v>93</v>
      </c>
      <c r="H88" s="6">
        <f t="shared" si="5"/>
        <v>-5000</v>
      </c>
      <c r="I88" s="24">
        <f t="shared" si="6"/>
        <v>5</v>
      </c>
      <c r="K88" t="s">
        <v>94</v>
      </c>
      <c r="L88">
        <v>2</v>
      </c>
      <c r="M88" s="2">
        <v>500</v>
      </c>
    </row>
    <row r="89" spans="2:13" ht="12.75">
      <c r="B89" s="283">
        <v>2000</v>
      </c>
      <c r="C89" s="1" t="s">
        <v>96</v>
      </c>
      <c r="D89" s="14" t="s">
        <v>17</v>
      </c>
      <c r="E89" s="1" t="s">
        <v>91</v>
      </c>
      <c r="F89" s="70" t="s">
        <v>97</v>
      </c>
      <c r="G89" s="33" t="s">
        <v>38</v>
      </c>
      <c r="H89" s="6">
        <f t="shared" si="5"/>
        <v>-7000</v>
      </c>
      <c r="I89" s="24">
        <f t="shared" si="6"/>
        <v>4</v>
      </c>
      <c r="K89" t="s">
        <v>74</v>
      </c>
      <c r="L89">
        <v>2</v>
      </c>
      <c r="M89" s="2">
        <v>500</v>
      </c>
    </row>
    <row r="90" spans="2:13" ht="12.75">
      <c r="B90" s="283">
        <v>1000</v>
      </c>
      <c r="C90" s="14" t="s">
        <v>98</v>
      </c>
      <c r="D90" s="14" t="s">
        <v>17</v>
      </c>
      <c r="E90" s="37" t="s">
        <v>91</v>
      </c>
      <c r="F90" s="70" t="s">
        <v>97</v>
      </c>
      <c r="G90" s="38" t="s">
        <v>40</v>
      </c>
      <c r="H90" s="6">
        <f t="shared" si="5"/>
        <v>-8000</v>
      </c>
      <c r="I90" s="24">
        <f t="shared" si="6"/>
        <v>2</v>
      </c>
      <c r="K90" t="s">
        <v>74</v>
      </c>
      <c r="L90">
        <v>2</v>
      </c>
      <c r="M90" s="2">
        <v>500</v>
      </c>
    </row>
    <row r="91" spans="2:13" ht="12.75">
      <c r="B91" s="283">
        <v>1000</v>
      </c>
      <c r="C91" s="14" t="s">
        <v>99</v>
      </c>
      <c r="D91" s="14" t="s">
        <v>17</v>
      </c>
      <c r="E91" s="14" t="s">
        <v>91</v>
      </c>
      <c r="F91" s="70" t="s">
        <v>97</v>
      </c>
      <c r="G91" s="32" t="s">
        <v>40</v>
      </c>
      <c r="H91" s="6">
        <f t="shared" si="5"/>
        <v>-9000</v>
      </c>
      <c r="I91" s="24">
        <f t="shared" si="6"/>
        <v>2</v>
      </c>
      <c r="K91" t="s">
        <v>74</v>
      </c>
      <c r="L91">
        <v>2</v>
      </c>
      <c r="M91" s="2">
        <v>500</v>
      </c>
    </row>
    <row r="92" spans="2:13" ht="12.75">
      <c r="B92" s="296">
        <v>1000</v>
      </c>
      <c r="C92" s="40" t="s">
        <v>100</v>
      </c>
      <c r="D92" s="14" t="s">
        <v>17</v>
      </c>
      <c r="E92" s="40" t="s">
        <v>91</v>
      </c>
      <c r="F92" s="70" t="s">
        <v>97</v>
      </c>
      <c r="G92" s="29" t="s">
        <v>42</v>
      </c>
      <c r="H92" s="6">
        <f t="shared" si="5"/>
        <v>-10000</v>
      </c>
      <c r="I92" s="24">
        <f t="shared" si="6"/>
        <v>2</v>
      </c>
      <c r="J92" s="39"/>
      <c r="K92" t="s">
        <v>74</v>
      </c>
      <c r="L92">
        <v>2</v>
      </c>
      <c r="M92" s="2">
        <v>500</v>
      </c>
    </row>
    <row r="93" spans="2:13" ht="12.75">
      <c r="B93" s="281">
        <v>1000</v>
      </c>
      <c r="C93" s="1" t="s">
        <v>101</v>
      </c>
      <c r="D93" s="14" t="s">
        <v>17</v>
      </c>
      <c r="E93" s="1" t="s">
        <v>91</v>
      </c>
      <c r="F93" s="70" t="s">
        <v>97</v>
      </c>
      <c r="G93" s="29" t="s">
        <v>42</v>
      </c>
      <c r="H93" s="6">
        <f t="shared" si="5"/>
        <v>-11000</v>
      </c>
      <c r="I93" s="24">
        <f t="shared" si="6"/>
        <v>2</v>
      </c>
      <c r="K93" t="s">
        <v>74</v>
      </c>
      <c r="L93">
        <v>2</v>
      </c>
      <c r="M93" s="2">
        <v>500</v>
      </c>
    </row>
    <row r="94" spans="2:13" ht="12.75">
      <c r="B94" s="281">
        <v>1000</v>
      </c>
      <c r="C94" s="1" t="s">
        <v>98</v>
      </c>
      <c r="D94" s="14" t="s">
        <v>17</v>
      </c>
      <c r="E94" s="1" t="s">
        <v>91</v>
      </c>
      <c r="F94" s="70" t="s">
        <v>97</v>
      </c>
      <c r="G94" s="29" t="s">
        <v>81</v>
      </c>
      <c r="H94" s="6">
        <f t="shared" si="5"/>
        <v>-12000</v>
      </c>
      <c r="I94" s="24">
        <f t="shared" si="6"/>
        <v>2</v>
      </c>
      <c r="K94" t="s">
        <v>74</v>
      </c>
      <c r="L94">
        <v>2</v>
      </c>
      <c r="M94" s="2">
        <v>500</v>
      </c>
    </row>
    <row r="95" spans="1:13" s="81" customFormat="1" ht="12.75">
      <c r="A95" s="1"/>
      <c r="B95" s="281">
        <v>1000</v>
      </c>
      <c r="C95" s="1" t="s">
        <v>99</v>
      </c>
      <c r="D95" s="14" t="s">
        <v>17</v>
      </c>
      <c r="E95" s="1" t="s">
        <v>91</v>
      </c>
      <c r="F95" s="70" t="s">
        <v>97</v>
      </c>
      <c r="G95" s="29" t="s">
        <v>81</v>
      </c>
      <c r="H95" s="6">
        <f t="shared" si="5"/>
        <v>-13000</v>
      </c>
      <c r="I95" s="24">
        <f t="shared" si="6"/>
        <v>2</v>
      </c>
      <c r="J95"/>
      <c r="K95" t="s">
        <v>74</v>
      </c>
      <c r="L95">
        <v>2</v>
      </c>
      <c r="M95" s="2">
        <v>500</v>
      </c>
    </row>
    <row r="96" spans="2:13" ht="12.75">
      <c r="B96" s="281">
        <v>2000</v>
      </c>
      <c r="C96" s="1" t="s">
        <v>102</v>
      </c>
      <c r="D96" s="14" t="s">
        <v>17</v>
      </c>
      <c r="E96" s="1" t="s">
        <v>91</v>
      </c>
      <c r="F96" s="70" t="s">
        <v>97</v>
      </c>
      <c r="G96" s="29" t="s">
        <v>84</v>
      </c>
      <c r="H96" s="6">
        <f>H95-B96</f>
        <v>-15000</v>
      </c>
      <c r="I96" s="24">
        <f t="shared" si="6"/>
        <v>4</v>
      </c>
      <c r="K96" t="s">
        <v>74</v>
      </c>
      <c r="L96">
        <v>2</v>
      </c>
      <c r="M96" s="2">
        <v>500</v>
      </c>
    </row>
    <row r="97" spans="1:13" ht="12.75">
      <c r="A97" s="13"/>
      <c r="B97" s="282">
        <f>SUM(B87:B96)</f>
        <v>15000</v>
      </c>
      <c r="C97" s="13" t="s">
        <v>59</v>
      </c>
      <c r="D97" s="13"/>
      <c r="E97" s="13"/>
      <c r="F97" s="82"/>
      <c r="G97" s="20"/>
      <c r="H97" s="79">
        <v>0</v>
      </c>
      <c r="I97" s="80">
        <f t="shared" si="6"/>
        <v>30</v>
      </c>
      <c r="J97" s="81"/>
      <c r="K97" s="81"/>
      <c r="L97" s="81"/>
      <c r="M97" s="2">
        <v>500</v>
      </c>
    </row>
    <row r="98" spans="2:13" ht="12.75">
      <c r="B98" s="281"/>
      <c r="F98" s="70"/>
      <c r="H98" s="6">
        <f t="shared" si="5"/>
        <v>0</v>
      </c>
      <c r="I98" s="24">
        <f t="shared" si="6"/>
        <v>0</v>
      </c>
      <c r="M98" s="2">
        <v>500</v>
      </c>
    </row>
    <row r="99" spans="2:13" ht="12.75">
      <c r="B99" s="281"/>
      <c r="F99" s="70"/>
      <c r="H99" s="6">
        <f>H98-B99</f>
        <v>0</v>
      </c>
      <c r="I99" s="24">
        <f t="shared" si="6"/>
        <v>0</v>
      </c>
      <c r="M99" s="2">
        <v>500</v>
      </c>
    </row>
    <row r="100" spans="2:13" ht="12.75">
      <c r="B100" s="281">
        <v>1500</v>
      </c>
      <c r="C100" s="1" t="s">
        <v>60</v>
      </c>
      <c r="D100" s="1" t="s">
        <v>17</v>
      </c>
      <c r="E100" s="1" t="s">
        <v>103</v>
      </c>
      <c r="F100" s="70" t="s">
        <v>92</v>
      </c>
      <c r="G100" s="272" t="s">
        <v>76</v>
      </c>
      <c r="H100" s="6">
        <f t="shared" si="5"/>
        <v>-1500</v>
      </c>
      <c r="I100" s="24">
        <f t="shared" si="6"/>
        <v>3</v>
      </c>
      <c r="K100" t="s">
        <v>94</v>
      </c>
      <c r="L100">
        <v>2</v>
      </c>
      <c r="M100" s="2">
        <v>500</v>
      </c>
    </row>
    <row r="101" spans="2:13" ht="12.75">
      <c r="B101" s="281">
        <v>10000</v>
      </c>
      <c r="C101" s="1" t="s">
        <v>104</v>
      </c>
      <c r="D101" s="1" t="s">
        <v>17</v>
      </c>
      <c r="E101" s="1" t="s">
        <v>103</v>
      </c>
      <c r="F101" s="70" t="s">
        <v>92</v>
      </c>
      <c r="G101" s="272" t="s">
        <v>76</v>
      </c>
      <c r="H101" s="6">
        <f t="shared" si="5"/>
        <v>-11500</v>
      </c>
      <c r="I101" s="24">
        <f t="shared" si="6"/>
        <v>20</v>
      </c>
      <c r="K101" t="s">
        <v>94</v>
      </c>
      <c r="L101">
        <v>2</v>
      </c>
      <c r="M101" s="2">
        <v>500</v>
      </c>
    </row>
    <row r="102" spans="2:13" ht="12.75">
      <c r="B102" s="283">
        <v>1000</v>
      </c>
      <c r="C102" s="35" t="s">
        <v>60</v>
      </c>
      <c r="D102" s="14" t="s">
        <v>17</v>
      </c>
      <c r="E102" s="35" t="s">
        <v>103</v>
      </c>
      <c r="F102" s="70" t="s">
        <v>97</v>
      </c>
      <c r="G102" s="33" t="s">
        <v>38</v>
      </c>
      <c r="H102" s="6">
        <f t="shared" si="5"/>
        <v>-12500</v>
      </c>
      <c r="I102" s="24">
        <v>2</v>
      </c>
      <c r="K102" t="s">
        <v>74</v>
      </c>
      <c r="L102">
        <v>2</v>
      </c>
      <c r="M102" s="2">
        <v>500</v>
      </c>
    </row>
    <row r="103" spans="2:13" ht="12.75">
      <c r="B103" s="281">
        <v>1600</v>
      </c>
      <c r="C103" s="14" t="s">
        <v>60</v>
      </c>
      <c r="D103" s="14" t="s">
        <v>17</v>
      </c>
      <c r="E103" s="1" t="s">
        <v>103</v>
      </c>
      <c r="F103" s="70" t="s">
        <v>97</v>
      </c>
      <c r="G103" s="29" t="s">
        <v>40</v>
      </c>
      <c r="H103" s="6">
        <f t="shared" si="5"/>
        <v>-14100</v>
      </c>
      <c r="I103" s="24">
        <v>3.2</v>
      </c>
      <c r="K103" t="s">
        <v>74</v>
      </c>
      <c r="L103">
        <v>2</v>
      </c>
      <c r="M103" s="2">
        <v>500</v>
      </c>
    </row>
    <row r="104" spans="1:13" s="81" customFormat="1" ht="12.75">
      <c r="A104" s="1"/>
      <c r="B104" s="281">
        <v>1500</v>
      </c>
      <c r="C104" s="1" t="s">
        <v>60</v>
      </c>
      <c r="D104" s="14" t="s">
        <v>17</v>
      </c>
      <c r="E104" s="1" t="s">
        <v>103</v>
      </c>
      <c r="F104" s="70" t="s">
        <v>97</v>
      </c>
      <c r="G104" s="29" t="s">
        <v>42</v>
      </c>
      <c r="H104" s="6">
        <f t="shared" si="5"/>
        <v>-15600</v>
      </c>
      <c r="I104" s="24">
        <v>3</v>
      </c>
      <c r="J104"/>
      <c r="K104" t="s">
        <v>74</v>
      </c>
      <c r="L104">
        <v>2</v>
      </c>
      <c r="M104" s="2">
        <v>500</v>
      </c>
    </row>
    <row r="105" spans="2:13" ht="12.75">
      <c r="B105" s="281">
        <v>1200</v>
      </c>
      <c r="C105" s="1" t="s">
        <v>60</v>
      </c>
      <c r="D105" s="14" t="s">
        <v>17</v>
      </c>
      <c r="E105" s="1" t="s">
        <v>103</v>
      </c>
      <c r="F105" s="70" t="s">
        <v>97</v>
      </c>
      <c r="G105" s="29" t="s">
        <v>81</v>
      </c>
      <c r="H105" s="6">
        <f t="shared" si="5"/>
        <v>-16800</v>
      </c>
      <c r="I105" s="24">
        <v>2.4</v>
      </c>
      <c r="K105" t="s">
        <v>74</v>
      </c>
      <c r="L105">
        <v>2</v>
      </c>
      <c r="M105" s="2">
        <v>500</v>
      </c>
    </row>
    <row r="106" spans="2:13" ht="12.75">
      <c r="B106" s="281">
        <v>1800</v>
      </c>
      <c r="C106" s="1" t="s">
        <v>60</v>
      </c>
      <c r="D106" s="14" t="s">
        <v>17</v>
      </c>
      <c r="E106" s="1" t="s">
        <v>103</v>
      </c>
      <c r="F106" s="70" t="s">
        <v>97</v>
      </c>
      <c r="G106" s="29" t="s">
        <v>44</v>
      </c>
      <c r="H106" s="6">
        <f t="shared" si="5"/>
        <v>-18600</v>
      </c>
      <c r="I106" s="24">
        <v>3.6</v>
      </c>
      <c r="K106" t="s">
        <v>74</v>
      </c>
      <c r="L106">
        <v>2</v>
      </c>
      <c r="M106" s="2">
        <v>500</v>
      </c>
    </row>
    <row r="107" spans="2:13" ht="12.75">
      <c r="B107" s="281">
        <v>2000</v>
      </c>
      <c r="C107" s="1" t="s">
        <v>60</v>
      </c>
      <c r="D107" s="14" t="s">
        <v>17</v>
      </c>
      <c r="E107" s="1" t="s">
        <v>103</v>
      </c>
      <c r="F107" s="70" t="s">
        <v>97</v>
      </c>
      <c r="G107" s="29" t="s">
        <v>84</v>
      </c>
      <c r="H107" s="6">
        <f>H106-B107</f>
        <v>-20600</v>
      </c>
      <c r="I107" s="24">
        <v>4</v>
      </c>
      <c r="K107" t="s">
        <v>74</v>
      </c>
      <c r="L107">
        <v>2</v>
      </c>
      <c r="M107" s="2">
        <v>500</v>
      </c>
    </row>
    <row r="108" spans="1:13" ht="12.75">
      <c r="A108" s="13"/>
      <c r="B108" s="282">
        <f>SUM(B100:B107)</f>
        <v>20600</v>
      </c>
      <c r="C108" s="13"/>
      <c r="D108" s="13"/>
      <c r="E108" s="13" t="s">
        <v>103</v>
      </c>
      <c r="F108" s="82"/>
      <c r="G108" s="20"/>
      <c r="H108" s="79">
        <v>0</v>
      </c>
      <c r="I108" s="80">
        <f aca="true" t="shared" si="7" ref="I108:I169">+B108/M108</f>
        <v>41.2</v>
      </c>
      <c r="J108" s="81"/>
      <c r="K108" s="81"/>
      <c r="L108" s="81"/>
      <c r="M108" s="2">
        <v>500</v>
      </c>
    </row>
    <row r="109" spans="2:13" ht="12.75">
      <c r="B109" s="281"/>
      <c r="F109" s="70"/>
      <c r="H109" s="6">
        <f aca="true" t="shared" si="8" ref="H109:H174">H108-B109</f>
        <v>0</v>
      </c>
      <c r="I109" s="24">
        <f t="shared" si="7"/>
        <v>0</v>
      </c>
      <c r="M109" s="2">
        <v>500</v>
      </c>
    </row>
    <row r="110" spans="2:13" ht="12.75">
      <c r="B110" s="281"/>
      <c r="F110" s="70"/>
      <c r="H110" s="6">
        <f t="shared" si="8"/>
        <v>0</v>
      </c>
      <c r="I110" s="24">
        <f t="shared" si="7"/>
        <v>0</v>
      </c>
      <c r="M110" s="2">
        <v>500</v>
      </c>
    </row>
    <row r="111" spans="2:13" ht="12.75">
      <c r="B111" s="283">
        <v>5000</v>
      </c>
      <c r="C111" s="35" t="s">
        <v>63</v>
      </c>
      <c r="D111" s="14" t="s">
        <v>17</v>
      </c>
      <c r="E111" s="35" t="s">
        <v>91</v>
      </c>
      <c r="F111" s="70" t="s">
        <v>105</v>
      </c>
      <c r="G111" s="33" t="s">
        <v>38</v>
      </c>
      <c r="H111" s="6">
        <f t="shared" si="8"/>
        <v>-5000</v>
      </c>
      <c r="I111" s="24">
        <v>10</v>
      </c>
      <c r="K111" t="s">
        <v>74</v>
      </c>
      <c r="L111">
        <v>2</v>
      </c>
      <c r="M111" s="2">
        <v>500</v>
      </c>
    </row>
    <row r="112" spans="1:13" s="81" customFormat="1" ht="12.75">
      <c r="A112" s="14"/>
      <c r="B112" s="283">
        <v>5000</v>
      </c>
      <c r="C112" s="14" t="s">
        <v>63</v>
      </c>
      <c r="D112" s="14" t="s">
        <v>17</v>
      </c>
      <c r="E112" s="14" t="s">
        <v>91</v>
      </c>
      <c r="F112" s="70" t="s">
        <v>105</v>
      </c>
      <c r="G112" s="32" t="s">
        <v>40</v>
      </c>
      <c r="H112" s="6">
        <f t="shared" si="8"/>
        <v>-10000</v>
      </c>
      <c r="I112" s="85">
        <v>10</v>
      </c>
      <c r="J112" s="17"/>
      <c r="K112" t="s">
        <v>74</v>
      </c>
      <c r="L112">
        <v>2</v>
      </c>
      <c r="M112" s="2">
        <v>500</v>
      </c>
    </row>
    <row r="113" spans="2:13" ht="12.75">
      <c r="B113" s="281">
        <v>5000</v>
      </c>
      <c r="C113" s="1" t="s">
        <v>63</v>
      </c>
      <c r="D113" s="14" t="s">
        <v>17</v>
      </c>
      <c r="E113" s="1" t="s">
        <v>91</v>
      </c>
      <c r="F113" s="70" t="s">
        <v>105</v>
      </c>
      <c r="G113" s="29" t="s">
        <v>42</v>
      </c>
      <c r="H113" s="6">
        <f t="shared" si="8"/>
        <v>-15000</v>
      </c>
      <c r="I113" s="24">
        <v>10</v>
      </c>
      <c r="K113" t="s">
        <v>74</v>
      </c>
      <c r="L113">
        <v>2</v>
      </c>
      <c r="M113" s="2">
        <v>500</v>
      </c>
    </row>
    <row r="114" spans="2:13" ht="12.75">
      <c r="B114" s="281">
        <v>5000</v>
      </c>
      <c r="C114" s="1" t="s">
        <v>63</v>
      </c>
      <c r="D114" s="14" t="s">
        <v>17</v>
      </c>
      <c r="E114" s="1" t="s">
        <v>91</v>
      </c>
      <c r="F114" s="70" t="s">
        <v>105</v>
      </c>
      <c r="G114" s="29" t="s">
        <v>81</v>
      </c>
      <c r="H114" s="6">
        <f t="shared" si="8"/>
        <v>-20000</v>
      </c>
      <c r="I114" s="24">
        <v>10</v>
      </c>
      <c r="K114" t="s">
        <v>74</v>
      </c>
      <c r="L114">
        <v>2</v>
      </c>
      <c r="M114" s="2">
        <v>500</v>
      </c>
    </row>
    <row r="115" spans="2:13" ht="12.75">
      <c r="B115" s="281">
        <v>5000</v>
      </c>
      <c r="C115" s="1" t="s">
        <v>63</v>
      </c>
      <c r="D115" s="14" t="s">
        <v>17</v>
      </c>
      <c r="E115" s="1" t="s">
        <v>91</v>
      </c>
      <c r="F115" s="70" t="s">
        <v>105</v>
      </c>
      <c r="G115" s="29" t="s">
        <v>44</v>
      </c>
      <c r="H115" s="6">
        <f>H114-B115</f>
        <v>-25000</v>
      </c>
      <c r="I115" s="24">
        <v>10</v>
      </c>
      <c r="K115" t="s">
        <v>74</v>
      </c>
      <c r="L115">
        <v>2</v>
      </c>
      <c r="M115" s="2">
        <v>500</v>
      </c>
    </row>
    <row r="116" spans="1:13" ht="12.75">
      <c r="A116" s="13"/>
      <c r="B116" s="282">
        <f>SUM(B111:B115)</f>
        <v>25000</v>
      </c>
      <c r="C116" s="13" t="s">
        <v>63</v>
      </c>
      <c r="D116" s="13"/>
      <c r="E116" s="13"/>
      <c r="F116" s="82"/>
      <c r="G116" s="20"/>
      <c r="H116" s="79">
        <v>0</v>
      </c>
      <c r="I116" s="80">
        <f t="shared" si="7"/>
        <v>50</v>
      </c>
      <c r="J116" s="81"/>
      <c r="K116" s="81"/>
      <c r="L116" s="81"/>
      <c r="M116" s="2">
        <v>500</v>
      </c>
    </row>
    <row r="117" spans="2:13" ht="12.75">
      <c r="B117" s="281"/>
      <c r="F117" s="70"/>
      <c r="H117" s="6">
        <f t="shared" si="8"/>
        <v>0</v>
      </c>
      <c r="I117" s="24">
        <f t="shared" si="7"/>
        <v>0</v>
      </c>
      <c r="M117" s="2">
        <v>500</v>
      </c>
    </row>
    <row r="118" spans="2:13" ht="12.75">
      <c r="B118" s="281"/>
      <c r="F118" s="70"/>
      <c r="H118" s="6">
        <f t="shared" si="8"/>
        <v>0</v>
      </c>
      <c r="I118" s="24">
        <f t="shared" si="7"/>
        <v>0</v>
      </c>
      <c r="M118" s="2">
        <v>500</v>
      </c>
    </row>
    <row r="119" spans="2:13" ht="12.75">
      <c r="B119" s="281">
        <v>2000</v>
      </c>
      <c r="C119" s="1" t="s">
        <v>66</v>
      </c>
      <c r="D119" s="1" t="s">
        <v>17</v>
      </c>
      <c r="E119" s="1" t="s">
        <v>91</v>
      </c>
      <c r="F119" s="70" t="s">
        <v>92</v>
      </c>
      <c r="G119" s="29" t="s">
        <v>76</v>
      </c>
      <c r="H119" s="6">
        <f t="shared" si="8"/>
        <v>-2000</v>
      </c>
      <c r="I119" s="24">
        <f t="shared" si="7"/>
        <v>4</v>
      </c>
      <c r="K119" t="s">
        <v>94</v>
      </c>
      <c r="L119">
        <v>2</v>
      </c>
      <c r="M119" s="2">
        <v>500</v>
      </c>
    </row>
    <row r="120" spans="2:13" ht="12.75">
      <c r="B120" s="283">
        <v>2000</v>
      </c>
      <c r="C120" s="35" t="s">
        <v>66</v>
      </c>
      <c r="D120" s="14" t="s">
        <v>17</v>
      </c>
      <c r="E120" s="35" t="s">
        <v>91</v>
      </c>
      <c r="F120" s="70" t="s">
        <v>97</v>
      </c>
      <c r="G120" s="33" t="s">
        <v>38</v>
      </c>
      <c r="H120" s="6">
        <f t="shared" si="8"/>
        <v>-4000</v>
      </c>
      <c r="I120" s="24">
        <v>4</v>
      </c>
      <c r="K120" t="s">
        <v>74</v>
      </c>
      <c r="L120">
        <v>2</v>
      </c>
      <c r="M120" s="2">
        <v>500</v>
      </c>
    </row>
    <row r="121" spans="1:13" s="81" customFormat="1" ht="12.75">
      <c r="A121" s="1"/>
      <c r="B121" s="281">
        <v>2000</v>
      </c>
      <c r="C121" s="1" t="s">
        <v>66</v>
      </c>
      <c r="D121" s="14" t="s">
        <v>17</v>
      </c>
      <c r="E121" s="1" t="s">
        <v>91</v>
      </c>
      <c r="F121" s="70" t="s">
        <v>97</v>
      </c>
      <c r="G121" s="29" t="s">
        <v>40</v>
      </c>
      <c r="H121" s="6">
        <f t="shared" si="8"/>
        <v>-6000</v>
      </c>
      <c r="I121" s="24">
        <v>4</v>
      </c>
      <c r="J121"/>
      <c r="K121" t="s">
        <v>74</v>
      </c>
      <c r="L121">
        <v>2</v>
      </c>
      <c r="M121" s="2">
        <v>500</v>
      </c>
    </row>
    <row r="122" spans="2:13" ht="12.75">
      <c r="B122" s="281">
        <v>2000</v>
      </c>
      <c r="C122" s="1" t="s">
        <v>66</v>
      </c>
      <c r="D122" s="14" t="s">
        <v>17</v>
      </c>
      <c r="E122" s="1" t="s">
        <v>91</v>
      </c>
      <c r="F122" s="70" t="s">
        <v>97</v>
      </c>
      <c r="G122" s="29" t="s">
        <v>42</v>
      </c>
      <c r="H122" s="6">
        <f t="shared" si="8"/>
        <v>-8000</v>
      </c>
      <c r="I122" s="24">
        <v>4</v>
      </c>
      <c r="K122" t="s">
        <v>74</v>
      </c>
      <c r="L122">
        <v>2</v>
      </c>
      <c r="M122" s="2">
        <v>500</v>
      </c>
    </row>
    <row r="123" spans="2:13" ht="12.75">
      <c r="B123" s="281">
        <v>2000</v>
      </c>
      <c r="C123" s="1" t="s">
        <v>66</v>
      </c>
      <c r="D123" s="14" t="s">
        <v>17</v>
      </c>
      <c r="E123" s="1" t="s">
        <v>91</v>
      </c>
      <c r="F123" s="70" t="s">
        <v>97</v>
      </c>
      <c r="G123" s="29" t="s">
        <v>81</v>
      </c>
      <c r="H123" s="6">
        <f t="shared" si="8"/>
        <v>-10000</v>
      </c>
      <c r="I123" s="24">
        <v>4</v>
      </c>
      <c r="K123" t="s">
        <v>74</v>
      </c>
      <c r="L123">
        <v>2</v>
      </c>
      <c r="M123" s="2">
        <v>500</v>
      </c>
    </row>
    <row r="124" spans="2:13" ht="12.75">
      <c r="B124" s="281">
        <v>2000</v>
      </c>
      <c r="C124" s="1" t="s">
        <v>66</v>
      </c>
      <c r="D124" s="14" t="s">
        <v>17</v>
      </c>
      <c r="E124" s="1" t="s">
        <v>91</v>
      </c>
      <c r="F124" s="70" t="s">
        <v>97</v>
      </c>
      <c r="G124" s="29" t="s">
        <v>44</v>
      </c>
      <c r="H124" s="6">
        <f t="shared" si="8"/>
        <v>-12000</v>
      </c>
      <c r="I124" s="24">
        <v>4</v>
      </c>
      <c r="K124" t="s">
        <v>74</v>
      </c>
      <c r="L124">
        <v>2</v>
      </c>
      <c r="M124" s="2">
        <v>500</v>
      </c>
    </row>
    <row r="125" spans="2:13" ht="12.75">
      <c r="B125" s="281">
        <v>2000</v>
      </c>
      <c r="C125" s="1" t="s">
        <v>66</v>
      </c>
      <c r="D125" s="14" t="s">
        <v>17</v>
      </c>
      <c r="E125" s="1" t="s">
        <v>91</v>
      </c>
      <c r="F125" s="70" t="s">
        <v>97</v>
      </c>
      <c r="G125" s="29" t="s">
        <v>84</v>
      </c>
      <c r="H125" s="6">
        <f>H124-B125</f>
        <v>-14000</v>
      </c>
      <c r="I125" s="24">
        <v>4</v>
      </c>
      <c r="K125" t="s">
        <v>74</v>
      </c>
      <c r="L125">
        <v>2</v>
      </c>
      <c r="M125" s="2">
        <v>500</v>
      </c>
    </row>
    <row r="126" spans="1:13" ht="12.75">
      <c r="A126" s="13"/>
      <c r="B126" s="282">
        <f>SUM(B119:B125)</f>
        <v>14000</v>
      </c>
      <c r="C126" s="13" t="s">
        <v>66</v>
      </c>
      <c r="D126" s="13"/>
      <c r="E126" s="13"/>
      <c r="F126" s="82"/>
      <c r="G126" s="20"/>
      <c r="H126" s="79">
        <v>0</v>
      </c>
      <c r="I126" s="80">
        <f t="shared" si="7"/>
        <v>28</v>
      </c>
      <c r="J126" s="81"/>
      <c r="K126" s="81"/>
      <c r="L126" s="81"/>
      <c r="M126" s="2">
        <v>500</v>
      </c>
    </row>
    <row r="127" spans="1:13" s="81" customFormat="1" ht="12.75">
      <c r="A127" s="1"/>
      <c r="B127" s="298"/>
      <c r="C127" s="1"/>
      <c r="D127" s="1"/>
      <c r="E127" s="1"/>
      <c r="F127" s="70"/>
      <c r="G127" s="29"/>
      <c r="H127" s="6">
        <f t="shared" si="8"/>
        <v>0</v>
      </c>
      <c r="I127" s="24">
        <f t="shared" si="7"/>
        <v>0</v>
      </c>
      <c r="J127"/>
      <c r="K127"/>
      <c r="L127"/>
      <c r="M127" s="2">
        <v>500</v>
      </c>
    </row>
    <row r="128" spans="2:13" ht="12.75">
      <c r="B128" s="298"/>
      <c r="F128" s="70"/>
      <c r="H128" s="6">
        <f t="shared" si="8"/>
        <v>0</v>
      </c>
      <c r="I128" s="24">
        <f t="shared" si="7"/>
        <v>0</v>
      </c>
      <c r="M128" s="2">
        <v>500</v>
      </c>
    </row>
    <row r="129" spans="2:13" ht="12.75">
      <c r="B129" s="281">
        <v>1000</v>
      </c>
      <c r="C129" s="1" t="s">
        <v>106</v>
      </c>
      <c r="D129" s="14" t="s">
        <v>17</v>
      </c>
      <c r="E129" s="1" t="s">
        <v>68</v>
      </c>
      <c r="F129" s="70" t="s">
        <v>97</v>
      </c>
      <c r="G129" s="29" t="s">
        <v>40</v>
      </c>
      <c r="H129" s="6">
        <f t="shared" si="8"/>
        <v>-1000</v>
      </c>
      <c r="I129" s="24">
        <v>2</v>
      </c>
      <c r="K129" t="s">
        <v>74</v>
      </c>
      <c r="L129">
        <v>2</v>
      </c>
      <c r="M129" s="2">
        <v>500</v>
      </c>
    </row>
    <row r="130" spans="2:13" ht="12.75">
      <c r="B130" s="281">
        <v>500</v>
      </c>
      <c r="C130" s="1" t="s">
        <v>106</v>
      </c>
      <c r="D130" s="14" t="s">
        <v>17</v>
      </c>
      <c r="E130" s="1" t="s">
        <v>68</v>
      </c>
      <c r="F130" s="70" t="s">
        <v>97</v>
      </c>
      <c r="G130" s="29" t="s">
        <v>42</v>
      </c>
      <c r="H130" s="6">
        <f t="shared" si="8"/>
        <v>-1500</v>
      </c>
      <c r="I130" s="24">
        <v>1</v>
      </c>
      <c r="K130" t="s">
        <v>74</v>
      </c>
      <c r="L130">
        <v>2</v>
      </c>
      <c r="M130" s="2">
        <v>500</v>
      </c>
    </row>
    <row r="131" spans="1:13" s="81" customFormat="1" ht="12.75">
      <c r="A131" s="1"/>
      <c r="B131" s="281">
        <v>1000</v>
      </c>
      <c r="C131" s="1" t="s">
        <v>106</v>
      </c>
      <c r="D131" s="14" t="s">
        <v>17</v>
      </c>
      <c r="E131" s="1" t="s">
        <v>68</v>
      </c>
      <c r="F131" s="70" t="s">
        <v>97</v>
      </c>
      <c r="G131" s="29" t="s">
        <v>81</v>
      </c>
      <c r="H131" s="6">
        <f t="shared" si="8"/>
        <v>-2500</v>
      </c>
      <c r="I131" s="24">
        <v>2</v>
      </c>
      <c r="J131"/>
      <c r="K131" t="s">
        <v>74</v>
      </c>
      <c r="L131">
        <v>2</v>
      </c>
      <c r="M131" s="2">
        <v>500</v>
      </c>
    </row>
    <row r="132" spans="1:13" ht="12.75">
      <c r="A132" s="13"/>
      <c r="B132" s="282">
        <f>SUM(B129:B131)</f>
        <v>2500</v>
      </c>
      <c r="C132" s="13"/>
      <c r="D132" s="13"/>
      <c r="E132" s="13" t="s">
        <v>68</v>
      </c>
      <c r="F132" s="82"/>
      <c r="G132" s="20"/>
      <c r="H132" s="79">
        <v>0</v>
      </c>
      <c r="I132" s="80">
        <f t="shared" si="7"/>
        <v>5</v>
      </c>
      <c r="J132" s="81"/>
      <c r="K132" s="81"/>
      <c r="L132" s="81"/>
      <c r="M132" s="2">
        <v>500</v>
      </c>
    </row>
    <row r="133" spans="2:13" ht="12.75">
      <c r="B133" s="281"/>
      <c r="F133" s="70"/>
      <c r="H133" s="6">
        <f t="shared" si="8"/>
        <v>0</v>
      </c>
      <c r="I133" s="24">
        <f t="shared" si="7"/>
        <v>0</v>
      </c>
      <c r="M133" s="2">
        <v>500</v>
      </c>
    </row>
    <row r="134" spans="2:13" ht="12.75">
      <c r="B134" s="281"/>
      <c r="F134" s="70"/>
      <c r="H134" s="6">
        <f t="shared" si="8"/>
        <v>0</v>
      </c>
      <c r="I134" s="24">
        <f t="shared" si="7"/>
        <v>0</v>
      </c>
      <c r="M134" s="2">
        <v>500</v>
      </c>
    </row>
    <row r="135" spans="2:13" ht="12.75">
      <c r="B135" s="281">
        <v>30000</v>
      </c>
      <c r="C135" s="1" t="s">
        <v>107</v>
      </c>
      <c r="D135" s="1" t="s">
        <v>17</v>
      </c>
      <c r="E135" s="1" t="s">
        <v>108</v>
      </c>
      <c r="F135" s="29" t="s">
        <v>109</v>
      </c>
      <c r="G135" s="29" t="s">
        <v>93</v>
      </c>
      <c r="H135" s="6">
        <f t="shared" si="8"/>
        <v>-30000</v>
      </c>
      <c r="I135" s="24">
        <f t="shared" si="7"/>
        <v>60</v>
      </c>
      <c r="K135" t="s">
        <v>94</v>
      </c>
      <c r="L135">
        <v>2</v>
      </c>
      <c r="M135" s="2">
        <v>500</v>
      </c>
    </row>
    <row r="136" spans="1:13" s="81" customFormat="1" ht="12.75">
      <c r="A136" s="1"/>
      <c r="B136" s="281">
        <v>10000</v>
      </c>
      <c r="C136" s="1" t="s">
        <v>110</v>
      </c>
      <c r="D136" s="1" t="s">
        <v>17</v>
      </c>
      <c r="E136" s="1" t="s">
        <v>108</v>
      </c>
      <c r="F136" s="29" t="s">
        <v>111</v>
      </c>
      <c r="G136" s="29" t="s">
        <v>93</v>
      </c>
      <c r="H136" s="6">
        <f>H135-B136</f>
        <v>-40000</v>
      </c>
      <c r="I136" s="24">
        <f t="shared" si="7"/>
        <v>20</v>
      </c>
      <c r="J136"/>
      <c r="K136" t="s">
        <v>94</v>
      </c>
      <c r="L136">
        <v>2</v>
      </c>
      <c r="M136" s="2">
        <v>500</v>
      </c>
    </row>
    <row r="137" spans="1:13" s="81" customFormat="1" ht="12.75">
      <c r="A137" s="13"/>
      <c r="B137" s="282">
        <f>SUM(B135:B136)</f>
        <v>40000</v>
      </c>
      <c r="C137" s="13"/>
      <c r="D137" s="13"/>
      <c r="E137" s="13" t="s">
        <v>108</v>
      </c>
      <c r="F137" s="20"/>
      <c r="G137" s="20"/>
      <c r="H137" s="79">
        <v>0</v>
      </c>
      <c r="I137" s="80">
        <f>+B137/M137</f>
        <v>80</v>
      </c>
      <c r="M137" s="2">
        <v>500</v>
      </c>
    </row>
    <row r="138" spans="1:13" s="81" customFormat="1" ht="12.75">
      <c r="A138" s="1"/>
      <c r="B138" s="281"/>
      <c r="C138" s="1"/>
      <c r="D138" s="1"/>
      <c r="E138" s="1"/>
      <c r="F138" s="29"/>
      <c r="G138" s="29"/>
      <c r="H138" s="6">
        <f>H137-B138</f>
        <v>0</v>
      </c>
      <c r="I138" s="24">
        <f>+B138/M138</f>
        <v>0</v>
      </c>
      <c r="J138"/>
      <c r="K138"/>
      <c r="L138"/>
      <c r="M138" s="2">
        <v>500</v>
      </c>
    </row>
    <row r="139" spans="1:13" s="81" customFormat="1" ht="12.75">
      <c r="A139" s="1"/>
      <c r="B139" s="281"/>
      <c r="C139" s="1"/>
      <c r="D139" s="1"/>
      <c r="E139" s="1"/>
      <c r="F139" s="29"/>
      <c r="G139" s="29"/>
      <c r="H139" s="6">
        <f>H138-B139</f>
        <v>0</v>
      </c>
      <c r="I139" s="24">
        <f>+B139/M139</f>
        <v>0</v>
      </c>
      <c r="J139"/>
      <c r="K139"/>
      <c r="L139"/>
      <c r="M139" s="2">
        <v>500</v>
      </c>
    </row>
    <row r="140" spans="2:13" ht="12.75">
      <c r="B140" s="281">
        <v>1000</v>
      </c>
      <c r="C140" s="1" t="s">
        <v>112</v>
      </c>
      <c r="D140" s="14" t="s">
        <v>17</v>
      </c>
      <c r="E140" s="1" t="s">
        <v>27</v>
      </c>
      <c r="F140" s="70" t="s">
        <v>113</v>
      </c>
      <c r="G140" s="29" t="s">
        <v>114</v>
      </c>
      <c r="H140" s="6">
        <f>H139-B140</f>
        <v>-1000</v>
      </c>
      <c r="I140" s="24">
        <f>+B140/M140</f>
        <v>2</v>
      </c>
      <c r="K140" t="s">
        <v>74</v>
      </c>
      <c r="L140">
        <v>2</v>
      </c>
      <c r="M140" s="2">
        <v>500</v>
      </c>
    </row>
    <row r="141" spans="1:13" ht="12.75">
      <c r="A141" s="13"/>
      <c r="B141" s="282">
        <f>SUM(B140)</f>
        <v>1000</v>
      </c>
      <c r="C141" s="13"/>
      <c r="D141" s="13"/>
      <c r="E141" s="13" t="s">
        <v>27</v>
      </c>
      <c r="F141" s="82"/>
      <c r="G141" s="20"/>
      <c r="H141" s="79">
        <v>0</v>
      </c>
      <c r="I141" s="80">
        <f t="shared" si="7"/>
        <v>2</v>
      </c>
      <c r="J141" s="81"/>
      <c r="K141" s="81"/>
      <c r="L141" s="81"/>
      <c r="M141" s="2">
        <v>500</v>
      </c>
    </row>
    <row r="142" spans="2:13" ht="12.75">
      <c r="B142" s="281"/>
      <c r="F142" s="70"/>
      <c r="H142" s="6">
        <f t="shared" si="8"/>
        <v>0</v>
      </c>
      <c r="I142" s="24">
        <f t="shared" si="7"/>
        <v>0</v>
      </c>
      <c r="M142" s="2">
        <v>500</v>
      </c>
    </row>
    <row r="143" spans="2:13" ht="12.75">
      <c r="B143" s="281"/>
      <c r="F143" s="70"/>
      <c r="H143" s="6">
        <f t="shared" si="8"/>
        <v>0</v>
      </c>
      <c r="I143" s="24">
        <f t="shared" si="7"/>
        <v>0</v>
      </c>
      <c r="M143" s="2">
        <v>500</v>
      </c>
    </row>
    <row r="144" spans="2:13" ht="12.75">
      <c r="B144" s="281"/>
      <c r="F144" s="70"/>
      <c r="H144" s="6">
        <f t="shared" si="8"/>
        <v>0</v>
      </c>
      <c r="I144" s="24">
        <f t="shared" si="7"/>
        <v>0</v>
      </c>
      <c r="M144" s="2">
        <v>500</v>
      </c>
    </row>
    <row r="145" spans="1:13" s="81" customFormat="1" ht="12.75">
      <c r="A145" s="1"/>
      <c r="B145" s="281"/>
      <c r="C145" s="1"/>
      <c r="D145" s="1"/>
      <c r="E145" s="1"/>
      <c r="F145" s="70"/>
      <c r="G145" s="29"/>
      <c r="H145" s="6">
        <f t="shared" si="8"/>
        <v>0</v>
      </c>
      <c r="I145" s="24">
        <f t="shared" si="7"/>
        <v>0</v>
      </c>
      <c r="J145"/>
      <c r="K145"/>
      <c r="L145"/>
      <c r="M145" s="2">
        <v>500</v>
      </c>
    </row>
    <row r="146" spans="1:13" ht="12.75">
      <c r="A146" s="13"/>
      <c r="B146" s="282">
        <f>+B152+B161+B167+B173+B179+B184</f>
        <v>48100</v>
      </c>
      <c r="C146" s="75" t="s">
        <v>115</v>
      </c>
      <c r="D146" s="76" t="s">
        <v>116</v>
      </c>
      <c r="E146" s="75" t="s">
        <v>117</v>
      </c>
      <c r="F146" s="77" t="s">
        <v>118</v>
      </c>
      <c r="G146" s="78" t="s">
        <v>73</v>
      </c>
      <c r="H146" s="79"/>
      <c r="I146" s="80">
        <f>+B146/M146</f>
        <v>96.2</v>
      </c>
      <c r="J146" s="80"/>
      <c r="K146" s="80"/>
      <c r="L146" s="81"/>
      <c r="M146" s="2">
        <v>500</v>
      </c>
    </row>
    <row r="147" spans="2:13" ht="12.75">
      <c r="B147" s="281"/>
      <c r="F147" s="70"/>
      <c r="H147" s="6">
        <f t="shared" si="8"/>
        <v>0</v>
      </c>
      <c r="I147" s="24">
        <f t="shared" si="7"/>
        <v>0</v>
      </c>
      <c r="M147" s="2">
        <v>500</v>
      </c>
    </row>
    <row r="148" spans="2:13" ht="12.75">
      <c r="B148" s="281">
        <v>2500</v>
      </c>
      <c r="C148" s="1" t="s">
        <v>35</v>
      </c>
      <c r="D148" s="14" t="s">
        <v>17</v>
      </c>
      <c r="E148" s="40" t="s">
        <v>119</v>
      </c>
      <c r="F148" s="70" t="s">
        <v>120</v>
      </c>
      <c r="G148" s="29" t="s">
        <v>76</v>
      </c>
      <c r="H148" s="6">
        <f t="shared" si="8"/>
        <v>-2500</v>
      </c>
      <c r="I148" s="24">
        <v>5</v>
      </c>
      <c r="J148" s="39"/>
      <c r="K148" t="s">
        <v>35</v>
      </c>
      <c r="L148" s="39">
        <v>3</v>
      </c>
      <c r="M148" s="2">
        <v>500</v>
      </c>
    </row>
    <row r="149" spans="2:13" ht="12.75">
      <c r="B149" s="281">
        <v>2500</v>
      </c>
      <c r="C149" s="1" t="s">
        <v>35</v>
      </c>
      <c r="D149" s="1" t="s">
        <v>17</v>
      </c>
      <c r="E149" s="1" t="s">
        <v>119</v>
      </c>
      <c r="F149" s="70" t="s">
        <v>121</v>
      </c>
      <c r="G149" s="29" t="s">
        <v>38</v>
      </c>
      <c r="H149" s="6">
        <f t="shared" si="8"/>
        <v>-5000</v>
      </c>
      <c r="I149" s="24">
        <v>5</v>
      </c>
      <c r="K149" t="s">
        <v>35</v>
      </c>
      <c r="L149" s="39">
        <v>3</v>
      </c>
      <c r="M149" s="2">
        <v>500</v>
      </c>
    </row>
    <row r="150" spans="2:13" ht="12.75">
      <c r="B150" s="281">
        <v>2500</v>
      </c>
      <c r="C150" s="1" t="s">
        <v>35</v>
      </c>
      <c r="D150" s="1" t="s">
        <v>17</v>
      </c>
      <c r="E150" s="1" t="s">
        <v>119</v>
      </c>
      <c r="F150" s="70" t="s">
        <v>122</v>
      </c>
      <c r="G150" s="29" t="s">
        <v>40</v>
      </c>
      <c r="H150" s="6">
        <f t="shared" si="8"/>
        <v>-7500</v>
      </c>
      <c r="I150" s="24">
        <v>5</v>
      </c>
      <c r="K150" t="s">
        <v>35</v>
      </c>
      <c r="L150" s="39">
        <v>3</v>
      </c>
      <c r="M150" s="2">
        <v>500</v>
      </c>
    </row>
    <row r="151" spans="2:13" ht="12.75">
      <c r="B151" s="281">
        <v>2500</v>
      </c>
      <c r="C151" s="1" t="s">
        <v>35</v>
      </c>
      <c r="D151" s="1" t="s">
        <v>17</v>
      </c>
      <c r="E151" s="1" t="s">
        <v>119</v>
      </c>
      <c r="F151" s="70" t="s">
        <v>123</v>
      </c>
      <c r="G151" s="29" t="s">
        <v>42</v>
      </c>
      <c r="H151" s="6">
        <f>H150-B151</f>
        <v>-10000</v>
      </c>
      <c r="I151" s="24">
        <v>5</v>
      </c>
      <c r="K151" t="s">
        <v>35</v>
      </c>
      <c r="L151">
        <v>3</v>
      </c>
      <c r="M151" s="2">
        <v>500</v>
      </c>
    </row>
    <row r="152" spans="1:13" ht="12.75">
      <c r="A152" s="13"/>
      <c r="B152" s="282">
        <f>SUM(B148:B151)</f>
        <v>10000</v>
      </c>
      <c r="C152" s="13" t="s">
        <v>35</v>
      </c>
      <c r="D152" s="13"/>
      <c r="E152" s="13"/>
      <c r="F152" s="82"/>
      <c r="G152" s="20"/>
      <c r="H152" s="79">
        <v>0</v>
      </c>
      <c r="I152" s="80">
        <f t="shared" si="7"/>
        <v>20</v>
      </c>
      <c r="J152" s="81"/>
      <c r="K152" s="81"/>
      <c r="L152" s="81"/>
      <c r="M152" s="2">
        <v>500</v>
      </c>
    </row>
    <row r="153" spans="2:13" ht="12.75">
      <c r="B153" s="281"/>
      <c r="F153" s="70"/>
      <c r="H153" s="6">
        <f t="shared" si="8"/>
        <v>0</v>
      </c>
      <c r="I153" s="24">
        <f t="shared" si="7"/>
        <v>0</v>
      </c>
      <c r="M153" s="2">
        <v>500</v>
      </c>
    </row>
    <row r="154" spans="1:13" s="81" customFormat="1" ht="12.75">
      <c r="A154" s="1"/>
      <c r="B154" s="281"/>
      <c r="C154" s="1"/>
      <c r="D154" s="1"/>
      <c r="E154" s="1"/>
      <c r="F154" s="70"/>
      <c r="G154" s="29"/>
      <c r="H154" s="6">
        <f t="shared" si="8"/>
        <v>0</v>
      </c>
      <c r="I154" s="24">
        <f t="shared" si="7"/>
        <v>0</v>
      </c>
      <c r="J154"/>
      <c r="K154"/>
      <c r="L154"/>
      <c r="M154" s="2">
        <v>500</v>
      </c>
    </row>
    <row r="155" spans="2:13" ht="12.75">
      <c r="B155" s="283">
        <v>3500</v>
      </c>
      <c r="C155" s="1" t="s">
        <v>124</v>
      </c>
      <c r="D155" s="14" t="s">
        <v>17</v>
      </c>
      <c r="E155" s="1" t="s">
        <v>91</v>
      </c>
      <c r="F155" s="70" t="s">
        <v>125</v>
      </c>
      <c r="G155" s="33" t="s">
        <v>38</v>
      </c>
      <c r="H155" s="6">
        <f t="shared" si="8"/>
        <v>-3500</v>
      </c>
      <c r="I155" s="24">
        <f t="shared" si="7"/>
        <v>7</v>
      </c>
      <c r="K155" t="s">
        <v>119</v>
      </c>
      <c r="L155">
        <v>3</v>
      </c>
      <c r="M155" s="2">
        <v>500</v>
      </c>
    </row>
    <row r="156" spans="2:13" ht="12.75">
      <c r="B156" s="283">
        <v>4000</v>
      </c>
      <c r="C156" s="35" t="s">
        <v>126</v>
      </c>
      <c r="D156" s="14" t="s">
        <v>17</v>
      </c>
      <c r="E156" s="1" t="s">
        <v>91</v>
      </c>
      <c r="F156" s="70" t="s">
        <v>127</v>
      </c>
      <c r="G156" s="33" t="s">
        <v>38</v>
      </c>
      <c r="H156" s="6">
        <f t="shared" si="8"/>
        <v>-7500</v>
      </c>
      <c r="I156" s="24">
        <f t="shared" si="7"/>
        <v>8</v>
      </c>
      <c r="K156" t="s">
        <v>119</v>
      </c>
      <c r="L156">
        <v>3</v>
      </c>
      <c r="M156" s="2">
        <v>500</v>
      </c>
    </row>
    <row r="157" spans="2:13" ht="12.75">
      <c r="B157" s="281">
        <v>1000</v>
      </c>
      <c r="C157" s="14" t="s">
        <v>128</v>
      </c>
      <c r="D157" s="14" t="s">
        <v>17</v>
      </c>
      <c r="E157" s="1" t="s">
        <v>91</v>
      </c>
      <c r="F157" s="70" t="s">
        <v>129</v>
      </c>
      <c r="G157" s="29" t="s">
        <v>40</v>
      </c>
      <c r="H157" s="6">
        <f t="shared" si="8"/>
        <v>-8500</v>
      </c>
      <c r="I157" s="24">
        <f t="shared" si="7"/>
        <v>2</v>
      </c>
      <c r="K157" t="s">
        <v>119</v>
      </c>
      <c r="L157">
        <v>3</v>
      </c>
      <c r="M157" s="2">
        <v>500</v>
      </c>
    </row>
    <row r="158" spans="2:13" ht="12.75">
      <c r="B158" s="281">
        <v>1000</v>
      </c>
      <c r="C158" s="1" t="s">
        <v>130</v>
      </c>
      <c r="D158" s="14" t="s">
        <v>17</v>
      </c>
      <c r="E158" s="1" t="s">
        <v>91</v>
      </c>
      <c r="F158" s="70" t="s">
        <v>129</v>
      </c>
      <c r="G158" s="29" t="s">
        <v>40</v>
      </c>
      <c r="H158" s="6">
        <f t="shared" si="8"/>
        <v>-9500</v>
      </c>
      <c r="I158" s="24">
        <f t="shared" si="7"/>
        <v>2</v>
      </c>
      <c r="K158" t="s">
        <v>119</v>
      </c>
      <c r="L158">
        <v>3</v>
      </c>
      <c r="M158" s="2">
        <v>500</v>
      </c>
    </row>
    <row r="159" spans="2:13" ht="12.75">
      <c r="B159" s="281">
        <v>1000</v>
      </c>
      <c r="C159" s="1" t="s">
        <v>131</v>
      </c>
      <c r="D159" s="14" t="s">
        <v>17</v>
      </c>
      <c r="E159" s="1" t="s">
        <v>91</v>
      </c>
      <c r="F159" s="70" t="s">
        <v>129</v>
      </c>
      <c r="G159" s="29" t="s">
        <v>42</v>
      </c>
      <c r="H159" s="6">
        <f t="shared" si="8"/>
        <v>-10500</v>
      </c>
      <c r="I159" s="24">
        <f t="shared" si="7"/>
        <v>2</v>
      </c>
      <c r="K159" t="s">
        <v>119</v>
      </c>
      <c r="L159">
        <v>3</v>
      </c>
      <c r="M159" s="2">
        <v>500</v>
      </c>
    </row>
    <row r="160" spans="1:13" s="81" customFormat="1" ht="12.75">
      <c r="A160" s="1"/>
      <c r="B160" s="281">
        <v>1000</v>
      </c>
      <c r="C160" s="1" t="s">
        <v>132</v>
      </c>
      <c r="D160" s="14" t="s">
        <v>17</v>
      </c>
      <c r="E160" s="1" t="s">
        <v>91</v>
      </c>
      <c r="F160" s="70" t="s">
        <v>129</v>
      </c>
      <c r="G160" s="29" t="s">
        <v>42</v>
      </c>
      <c r="H160" s="6">
        <f t="shared" si="8"/>
        <v>-11500</v>
      </c>
      <c r="I160" s="24">
        <f t="shared" si="7"/>
        <v>2</v>
      </c>
      <c r="J160"/>
      <c r="K160" t="s">
        <v>119</v>
      </c>
      <c r="L160">
        <v>3</v>
      </c>
      <c r="M160" s="2">
        <v>500</v>
      </c>
    </row>
    <row r="161" spans="1:13" ht="12.75">
      <c r="A161" s="13"/>
      <c r="B161" s="282">
        <f>SUM(B155:B160)</f>
        <v>11500</v>
      </c>
      <c r="C161" s="13" t="s">
        <v>59</v>
      </c>
      <c r="D161" s="13"/>
      <c r="E161" s="13"/>
      <c r="F161" s="82"/>
      <c r="G161" s="20"/>
      <c r="H161" s="79">
        <v>0</v>
      </c>
      <c r="I161" s="80">
        <f t="shared" si="7"/>
        <v>23</v>
      </c>
      <c r="J161" s="81"/>
      <c r="K161" s="81"/>
      <c r="L161" s="81"/>
      <c r="M161" s="2">
        <v>500</v>
      </c>
    </row>
    <row r="162" spans="2:13" ht="12.75">
      <c r="B162" s="281"/>
      <c r="F162" s="70"/>
      <c r="H162" s="6">
        <f t="shared" si="8"/>
        <v>0</v>
      </c>
      <c r="I162" s="24">
        <f t="shared" si="7"/>
        <v>0</v>
      </c>
      <c r="M162" s="2">
        <v>500</v>
      </c>
    </row>
    <row r="163" spans="2:13" ht="12.75">
      <c r="B163" s="281"/>
      <c r="F163" s="70"/>
      <c r="H163" s="6">
        <f t="shared" si="8"/>
        <v>0</v>
      </c>
      <c r="I163" s="24">
        <f t="shared" si="7"/>
        <v>0</v>
      </c>
      <c r="M163" s="2">
        <v>500</v>
      </c>
    </row>
    <row r="164" spans="2:13" ht="12.75">
      <c r="B164" s="283">
        <v>1100</v>
      </c>
      <c r="C164" s="14" t="s">
        <v>60</v>
      </c>
      <c r="D164" s="14" t="s">
        <v>17</v>
      </c>
      <c r="E164" s="14" t="s">
        <v>61</v>
      </c>
      <c r="F164" s="70" t="s">
        <v>129</v>
      </c>
      <c r="G164" s="32" t="s">
        <v>38</v>
      </c>
      <c r="H164" s="6">
        <f t="shared" si="8"/>
        <v>-1100</v>
      </c>
      <c r="I164" s="24">
        <v>2.2</v>
      </c>
      <c r="K164" t="s">
        <v>119</v>
      </c>
      <c r="L164">
        <v>3</v>
      </c>
      <c r="M164" s="2">
        <v>500</v>
      </c>
    </row>
    <row r="165" spans="2:13" ht="12.75">
      <c r="B165" s="281">
        <v>1100</v>
      </c>
      <c r="C165" s="40" t="s">
        <v>60</v>
      </c>
      <c r="D165" s="14" t="s">
        <v>17</v>
      </c>
      <c r="E165" s="40" t="s">
        <v>61</v>
      </c>
      <c r="F165" s="70" t="s">
        <v>129</v>
      </c>
      <c r="G165" s="29" t="s">
        <v>40</v>
      </c>
      <c r="H165" s="6">
        <f t="shared" si="8"/>
        <v>-2200</v>
      </c>
      <c r="I165" s="24">
        <v>2.2</v>
      </c>
      <c r="J165" s="39"/>
      <c r="K165" t="s">
        <v>119</v>
      </c>
      <c r="L165">
        <v>3</v>
      </c>
      <c r="M165" s="2">
        <v>500</v>
      </c>
    </row>
    <row r="166" spans="1:13" s="81" customFormat="1" ht="12.75">
      <c r="A166" s="1"/>
      <c r="B166" s="281">
        <v>1200</v>
      </c>
      <c r="C166" s="1" t="s">
        <v>60</v>
      </c>
      <c r="D166" s="14" t="s">
        <v>17</v>
      </c>
      <c r="E166" s="1" t="s">
        <v>61</v>
      </c>
      <c r="F166" s="70" t="s">
        <v>129</v>
      </c>
      <c r="G166" s="29" t="s">
        <v>42</v>
      </c>
      <c r="H166" s="6">
        <f>H165-B166</f>
        <v>-3400</v>
      </c>
      <c r="I166" s="24">
        <v>2.4</v>
      </c>
      <c r="J166"/>
      <c r="K166" t="s">
        <v>119</v>
      </c>
      <c r="L166">
        <v>3</v>
      </c>
      <c r="M166" s="2">
        <v>500</v>
      </c>
    </row>
    <row r="167" spans="1:13" ht="12.75">
      <c r="A167" s="13"/>
      <c r="B167" s="282">
        <f>SUM(B164:B166)</f>
        <v>3400</v>
      </c>
      <c r="C167" s="13"/>
      <c r="D167" s="13"/>
      <c r="E167" s="13" t="s">
        <v>61</v>
      </c>
      <c r="F167" s="82"/>
      <c r="G167" s="20"/>
      <c r="H167" s="79">
        <v>0</v>
      </c>
      <c r="I167" s="80">
        <f t="shared" si="7"/>
        <v>6.8</v>
      </c>
      <c r="J167" s="81"/>
      <c r="K167" s="81"/>
      <c r="L167" s="81"/>
      <c r="M167" s="2">
        <v>500</v>
      </c>
    </row>
    <row r="168" spans="2:13" ht="12.75">
      <c r="B168" s="281"/>
      <c r="F168" s="70"/>
      <c r="H168" s="6">
        <f t="shared" si="8"/>
        <v>0</v>
      </c>
      <c r="I168" s="24">
        <f t="shared" si="7"/>
        <v>0</v>
      </c>
      <c r="M168" s="2">
        <v>500</v>
      </c>
    </row>
    <row r="169" spans="2:13" ht="12.75">
      <c r="B169" s="281"/>
      <c r="F169" s="70"/>
      <c r="H169" s="6">
        <f t="shared" si="8"/>
        <v>0</v>
      </c>
      <c r="I169" s="24">
        <f t="shared" si="7"/>
        <v>0</v>
      </c>
      <c r="M169" s="2">
        <v>500</v>
      </c>
    </row>
    <row r="170" spans="2:13" ht="12.75">
      <c r="B170" s="283">
        <v>5000</v>
      </c>
      <c r="C170" s="14" t="s">
        <v>63</v>
      </c>
      <c r="D170" s="14" t="s">
        <v>17</v>
      </c>
      <c r="E170" s="37" t="s">
        <v>91</v>
      </c>
      <c r="F170" s="70" t="s">
        <v>133</v>
      </c>
      <c r="G170" s="38" t="s">
        <v>38</v>
      </c>
      <c r="H170" s="6">
        <f t="shared" si="8"/>
        <v>-5000</v>
      </c>
      <c r="I170" s="24">
        <v>10</v>
      </c>
      <c r="K170" t="s">
        <v>119</v>
      </c>
      <c r="L170">
        <v>3</v>
      </c>
      <c r="M170" s="2">
        <v>500</v>
      </c>
    </row>
    <row r="171" spans="2:13" ht="12.75">
      <c r="B171" s="281">
        <v>5000</v>
      </c>
      <c r="C171" s="1" t="s">
        <v>63</v>
      </c>
      <c r="D171" s="14" t="s">
        <v>17</v>
      </c>
      <c r="E171" s="1" t="s">
        <v>91</v>
      </c>
      <c r="F171" s="70" t="s">
        <v>133</v>
      </c>
      <c r="G171" s="29" t="s">
        <v>40</v>
      </c>
      <c r="H171" s="6">
        <f t="shared" si="8"/>
        <v>-10000</v>
      </c>
      <c r="I171" s="24">
        <v>10</v>
      </c>
      <c r="K171" t="s">
        <v>119</v>
      </c>
      <c r="L171">
        <v>3</v>
      </c>
      <c r="M171" s="2">
        <v>500</v>
      </c>
    </row>
    <row r="172" spans="1:13" s="81" customFormat="1" ht="12.75">
      <c r="A172" s="1"/>
      <c r="B172" s="281">
        <v>5000</v>
      </c>
      <c r="C172" s="1" t="s">
        <v>63</v>
      </c>
      <c r="D172" s="14" t="s">
        <v>17</v>
      </c>
      <c r="E172" s="1" t="s">
        <v>91</v>
      </c>
      <c r="F172" s="70" t="s">
        <v>133</v>
      </c>
      <c r="G172" s="29" t="s">
        <v>42</v>
      </c>
      <c r="H172" s="6">
        <f>H171-B172</f>
        <v>-15000</v>
      </c>
      <c r="I172" s="24">
        <v>10</v>
      </c>
      <c r="J172"/>
      <c r="K172" t="s">
        <v>119</v>
      </c>
      <c r="L172">
        <v>3</v>
      </c>
      <c r="M172" s="2">
        <v>500</v>
      </c>
    </row>
    <row r="173" spans="1:13" ht="12.75">
      <c r="A173" s="13"/>
      <c r="B173" s="282">
        <f>SUM(B170:B172)</f>
        <v>15000</v>
      </c>
      <c r="C173" s="13" t="s">
        <v>63</v>
      </c>
      <c r="D173" s="13"/>
      <c r="E173" s="13"/>
      <c r="F173" s="82"/>
      <c r="G173" s="20"/>
      <c r="H173" s="79">
        <v>0</v>
      </c>
      <c r="I173" s="80">
        <f aca="true" t="shared" si="9" ref="I173:I236">+B173/M173</f>
        <v>30</v>
      </c>
      <c r="J173" s="81"/>
      <c r="K173" s="81"/>
      <c r="L173" s="81"/>
      <c r="M173" s="2">
        <v>500</v>
      </c>
    </row>
    <row r="174" spans="2:13" ht="12.75">
      <c r="B174" s="281"/>
      <c r="F174" s="70"/>
      <c r="H174" s="6">
        <f t="shared" si="8"/>
        <v>0</v>
      </c>
      <c r="I174" s="24">
        <f t="shared" si="9"/>
        <v>0</v>
      </c>
      <c r="M174" s="2">
        <v>500</v>
      </c>
    </row>
    <row r="175" spans="2:13" ht="12.75">
      <c r="B175" s="281"/>
      <c r="F175" s="70"/>
      <c r="H175" s="6">
        <f aca="true" t="shared" si="10" ref="H175:H215">H174-B175</f>
        <v>0</v>
      </c>
      <c r="I175" s="24">
        <f t="shared" si="9"/>
        <v>0</v>
      </c>
      <c r="M175" s="2">
        <v>500</v>
      </c>
    </row>
    <row r="176" spans="1:13" ht="12.75">
      <c r="A176" s="14"/>
      <c r="B176" s="283">
        <v>2000</v>
      </c>
      <c r="C176" s="14" t="s">
        <v>66</v>
      </c>
      <c r="D176" s="14" t="s">
        <v>17</v>
      </c>
      <c r="E176" s="14" t="s">
        <v>91</v>
      </c>
      <c r="F176" s="70" t="s">
        <v>129</v>
      </c>
      <c r="G176" s="32" t="s">
        <v>38</v>
      </c>
      <c r="H176" s="6">
        <f t="shared" si="10"/>
        <v>-2000</v>
      </c>
      <c r="I176" s="24">
        <v>4</v>
      </c>
      <c r="J176" s="17"/>
      <c r="K176" t="s">
        <v>119</v>
      </c>
      <c r="L176">
        <v>3</v>
      </c>
      <c r="M176" s="2">
        <v>500</v>
      </c>
    </row>
    <row r="177" spans="1:13" s="81" customFormat="1" ht="12.75">
      <c r="A177" s="1"/>
      <c r="B177" s="281">
        <v>2000</v>
      </c>
      <c r="C177" s="1" t="s">
        <v>66</v>
      </c>
      <c r="D177" s="14" t="s">
        <v>17</v>
      </c>
      <c r="E177" s="1" t="s">
        <v>91</v>
      </c>
      <c r="F177" s="70" t="s">
        <v>129</v>
      </c>
      <c r="G177" s="29" t="s">
        <v>40</v>
      </c>
      <c r="H177" s="6">
        <f t="shared" si="10"/>
        <v>-4000</v>
      </c>
      <c r="I177" s="24">
        <v>4</v>
      </c>
      <c r="J177"/>
      <c r="K177" t="s">
        <v>119</v>
      </c>
      <c r="L177">
        <v>3</v>
      </c>
      <c r="M177" s="2">
        <v>500</v>
      </c>
    </row>
    <row r="178" spans="2:13" ht="12.75">
      <c r="B178" s="281">
        <v>2000</v>
      </c>
      <c r="C178" s="1" t="s">
        <v>66</v>
      </c>
      <c r="D178" s="14" t="s">
        <v>17</v>
      </c>
      <c r="E178" s="1" t="s">
        <v>91</v>
      </c>
      <c r="F178" s="70" t="s">
        <v>129</v>
      </c>
      <c r="G178" s="29" t="s">
        <v>42</v>
      </c>
      <c r="H178" s="6">
        <f>H177-B178</f>
        <v>-6000</v>
      </c>
      <c r="I178" s="24">
        <v>4</v>
      </c>
      <c r="K178" t="s">
        <v>119</v>
      </c>
      <c r="L178">
        <v>3</v>
      </c>
      <c r="M178" s="2">
        <v>500</v>
      </c>
    </row>
    <row r="179" spans="1:13" ht="12.75">
      <c r="A179" s="13"/>
      <c r="B179" s="282">
        <f>SUM(B176:B178)</f>
        <v>6000</v>
      </c>
      <c r="C179" s="13" t="s">
        <v>66</v>
      </c>
      <c r="D179" s="13"/>
      <c r="E179" s="13"/>
      <c r="F179" s="82"/>
      <c r="G179" s="20"/>
      <c r="H179" s="79">
        <v>0</v>
      </c>
      <c r="I179" s="80">
        <f t="shared" si="9"/>
        <v>12</v>
      </c>
      <c r="J179" s="81"/>
      <c r="K179" s="81"/>
      <c r="L179" s="81"/>
      <c r="M179" s="2">
        <v>500</v>
      </c>
    </row>
    <row r="180" spans="2:13" ht="12.75">
      <c r="B180" s="281"/>
      <c r="F180" s="70"/>
      <c r="H180" s="6">
        <f t="shared" si="10"/>
        <v>0</v>
      </c>
      <c r="I180" s="24">
        <f t="shared" si="9"/>
        <v>0</v>
      </c>
      <c r="M180" s="2">
        <v>500</v>
      </c>
    </row>
    <row r="181" spans="2:13" ht="12.75">
      <c r="B181" s="281"/>
      <c r="F181" s="70"/>
      <c r="H181" s="6">
        <f t="shared" si="10"/>
        <v>0</v>
      </c>
      <c r="I181" s="24">
        <f t="shared" si="9"/>
        <v>0</v>
      </c>
      <c r="M181" s="2">
        <v>500</v>
      </c>
    </row>
    <row r="182" spans="1:13" s="81" customFormat="1" ht="12.75">
      <c r="A182" s="1"/>
      <c r="B182" s="281">
        <v>1000</v>
      </c>
      <c r="C182" s="1" t="s">
        <v>106</v>
      </c>
      <c r="D182" s="14" t="s">
        <v>17</v>
      </c>
      <c r="E182" s="1" t="s">
        <v>68</v>
      </c>
      <c r="F182" s="70" t="s">
        <v>129</v>
      </c>
      <c r="G182" s="29" t="s">
        <v>40</v>
      </c>
      <c r="H182" s="6">
        <f t="shared" si="10"/>
        <v>-1000</v>
      </c>
      <c r="I182" s="24">
        <v>2</v>
      </c>
      <c r="J182"/>
      <c r="K182" t="s">
        <v>119</v>
      </c>
      <c r="L182">
        <v>3</v>
      </c>
      <c r="M182" s="2">
        <v>500</v>
      </c>
    </row>
    <row r="183" spans="2:13" ht="12.75">
      <c r="B183" s="281">
        <v>1200</v>
      </c>
      <c r="C183" s="1" t="s">
        <v>106</v>
      </c>
      <c r="D183" s="14" t="s">
        <v>17</v>
      </c>
      <c r="E183" s="1" t="s">
        <v>68</v>
      </c>
      <c r="F183" s="70" t="s">
        <v>129</v>
      </c>
      <c r="G183" s="29" t="s">
        <v>42</v>
      </c>
      <c r="H183" s="6">
        <f>H182-B183</f>
        <v>-2200</v>
      </c>
      <c r="I183" s="24">
        <v>2.4</v>
      </c>
      <c r="K183" t="s">
        <v>119</v>
      </c>
      <c r="L183">
        <v>3</v>
      </c>
      <c r="M183" s="2">
        <v>500</v>
      </c>
    </row>
    <row r="184" spans="1:13" ht="12.75">
      <c r="A184" s="13"/>
      <c r="B184" s="282">
        <f>SUM(B182:B183)</f>
        <v>2200</v>
      </c>
      <c r="C184" s="13"/>
      <c r="D184" s="13"/>
      <c r="E184" s="13" t="s">
        <v>68</v>
      </c>
      <c r="F184" s="82"/>
      <c r="G184" s="20"/>
      <c r="H184" s="79">
        <v>0</v>
      </c>
      <c r="I184" s="80">
        <f t="shared" si="9"/>
        <v>4.4</v>
      </c>
      <c r="J184" s="81"/>
      <c r="K184" s="81"/>
      <c r="L184" s="81"/>
      <c r="M184" s="2">
        <v>500</v>
      </c>
    </row>
    <row r="185" spans="6:13" ht="12.75">
      <c r="F185" s="70"/>
      <c r="H185" s="6">
        <f t="shared" si="10"/>
        <v>0</v>
      </c>
      <c r="I185" s="24">
        <f t="shared" si="9"/>
        <v>0</v>
      </c>
      <c r="M185" s="2">
        <v>500</v>
      </c>
    </row>
    <row r="186" spans="6:13" ht="12.75">
      <c r="F186" s="70"/>
      <c r="H186" s="6">
        <f t="shared" si="10"/>
        <v>0</v>
      </c>
      <c r="I186" s="24">
        <f t="shared" si="9"/>
        <v>0</v>
      </c>
      <c r="M186" s="2">
        <v>500</v>
      </c>
    </row>
    <row r="187" spans="6:13" ht="12.75">
      <c r="F187" s="70"/>
      <c r="H187" s="6">
        <f t="shared" si="10"/>
        <v>0</v>
      </c>
      <c r="I187" s="24">
        <f t="shared" si="9"/>
        <v>0</v>
      </c>
      <c r="M187" s="2">
        <v>500</v>
      </c>
    </row>
    <row r="188" spans="1:13" s="81" customFormat="1" ht="12.75">
      <c r="A188" s="1"/>
      <c r="B188" s="6"/>
      <c r="C188" s="1"/>
      <c r="D188" s="1"/>
      <c r="E188" s="1"/>
      <c r="F188" s="70"/>
      <c r="G188" s="29"/>
      <c r="H188" s="6">
        <f t="shared" si="10"/>
        <v>0</v>
      </c>
      <c r="I188" s="24">
        <f t="shared" si="9"/>
        <v>0</v>
      </c>
      <c r="J188"/>
      <c r="K188"/>
      <c r="L188"/>
      <c r="M188" s="2">
        <v>500</v>
      </c>
    </row>
    <row r="189" spans="1:13" ht="12.75">
      <c r="A189" s="13"/>
      <c r="B189" s="307">
        <f>+B195+B200+B206+B211+B217+B222</f>
        <v>40500</v>
      </c>
      <c r="C189" s="75" t="s">
        <v>134</v>
      </c>
      <c r="D189" s="76" t="s">
        <v>116</v>
      </c>
      <c r="E189" s="75" t="s">
        <v>117</v>
      </c>
      <c r="F189" s="77" t="s">
        <v>135</v>
      </c>
      <c r="G189" s="78" t="s">
        <v>73</v>
      </c>
      <c r="H189" s="79"/>
      <c r="I189" s="80">
        <f>+B189/M189</f>
        <v>81</v>
      </c>
      <c r="J189" s="80"/>
      <c r="K189" s="80"/>
      <c r="L189" s="81"/>
      <c r="M189" s="2">
        <v>500</v>
      </c>
    </row>
    <row r="190" spans="2:13" ht="12.75">
      <c r="B190" s="219"/>
      <c r="F190" s="70"/>
      <c r="H190" s="6">
        <f t="shared" si="10"/>
        <v>0</v>
      </c>
      <c r="I190" s="24">
        <f t="shared" si="9"/>
        <v>0</v>
      </c>
      <c r="M190" s="2">
        <v>500</v>
      </c>
    </row>
    <row r="191" spans="2:13" ht="12.75">
      <c r="B191" s="128">
        <v>2500</v>
      </c>
      <c r="C191" s="1" t="s">
        <v>35</v>
      </c>
      <c r="D191" s="14" t="s">
        <v>17</v>
      </c>
      <c r="E191" s="14" t="s">
        <v>136</v>
      </c>
      <c r="F191" s="70" t="s">
        <v>137</v>
      </c>
      <c r="G191" s="32" t="s">
        <v>76</v>
      </c>
      <c r="H191" s="6">
        <f t="shared" si="10"/>
        <v>-2500</v>
      </c>
      <c r="I191" s="24">
        <v>5</v>
      </c>
      <c r="K191" t="s">
        <v>35</v>
      </c>
      <c r="L191">
        <v>4</v>
      </c>
      <c r="M191" s="2">
        <v>500</v>
      </c>
    </row>
    <row r="192" spans="2:13" ht="12.75">
      <c r="B192" s="219">
        <v>2500</v>
      </c>
      <c r="C192" s="1" t="s">
        <v>35</v>
      </c>
      <c r="D192" s="1" t="s">
        <v>17</v>
      </c>
      <c r="E192" s="1" t="s">
        <v>136</v>
      </c>
      <c r="F192" s="70" t="s">
        <v>138</v>
      </c>
      <c r="G192" s="29" t="s">
        <v>38</v>
      </c>
      <c r="H192" s="6">
        <f t="shared" si="10"/>
        <v>-5000</v>
      </c>
      <c r="I192" s="24">
        <v>5</v>
      </c>
      <c r="K192" t="s">
        <v>35</v>
      </c>
      <c r="L192">
        <v>4</v>
      </c>
      <c r="M192" s="2">
        <v>500</v>
      </c>
    </row>
    <row r="193" spans="1:13" s="81" customFormat="1" ht="12.75">
      <c r="A193" s="1"/>
      <c r="B193" s="219">
        <v>2500</v>
      </c>
      <c r="C193" s="1" t="s">
        <v>35</v>
      </c>
      <c r="D193" s="1" t="s">
        <v>17</v>
      </c>
      <c r="E193" s="1" t="s">
        <v>136</v>
      </c>
      <c r="F193" s="70" t="s">
        <v>139</v>
      </c>
      <c r="G193" s="29" t="s">
        <v>40</v>
      </c>
      <c r="H193" s="6">
        <f t="shared" si="10"/>
        <v>-7500</v>
      </c>
      <c r="I193" s="24">
        <v>5</v>
      </c>
      <c r="J193"/>
      <c r="K193" t="s">
        <v>35</v>
      </c>
      <c r="L193">
        <v>4</v>
      </c>
      <c r="M193" s="2">
        <v>500</v>
      </c>
    </row>
    <row r="194" spans="2:13" ht="12.75">
      <c r="B194" s="219">
        <v>2500</v>
      </c>
      <c r="C194" s="1" t="s">
        <v>35</v>
      </c>
      <c r="D194" s="1" t="s">
        <v>17</v>
      </c>
      <c r="E194" s="1" t="s">
        <v>136</v>
      </c>
      <c r="F194" s="70" t="s">
        <v>140</v>
      </c>
      <c r="G194" s="29" t="s">
        <v>42</v>
      </c>
      <c r="H194" s="6">
        <f t="shared" si="10"/>
        <v>-10000</v>
      </c>
      <c r="I194" s="24">
        <v>5</v>
      </c>
      <c r="K194" t="s">
        <v>35</v>
      </c>
      <c r="L194">
        <v>4</v>
      </c>
      <c r="M194" s="2">
        <v>500</v>
      </c>
    </row>
    <row r="195" spans="1:13" ht="12.75">
      <c r="A195" s="13"/>
      <c r="B195" s="307">
        <f>SUM(B191:B194)</f>
        <v>10000</v>
      </c>
      <c r="C195" s="13" t="s">
        <v>35</v>
      </c>
      <c r="D195" s="13"/>
      <c r="E195" s="13"/>
      <c r="F195" s="82"/>
      <c r="G195" s="20"/>
      <c r="H195" s="79">
        <v>0</v>
      </c>
      <c r="I195" s="80">
        <f t="shared" si="9"/>
        <v>20</v>
      </c>
      <c r="J195" s="81"/>
      <c r="K195" s="81"/>
      <c r="L195" s="81"/>
      <c r="M195" s="2">
        <v>500</v>
      </c>
    </row>
    <row r="196" spans="2:13" ht="12.75">
      <c r="B196" s="219"/>
      <c r="F196" s="70"/>
      <c r="H196" s="6">
        <f t="shared" si="10"/>
        <v>0</v>
      </c>
      <c r="I196" s="24">
        <f t="shared" si="9"/>
        <v>0</v>
      </c>
      <c r="M196" s="2">
        <v>500</v>
      </c>
    </row>
    <row r="197" spans="2:13" ht="12.75">
      <c r="B197" s="219"/>
      <c r="F197" s="70"/>
      <c r="H197" s="6">
        <f t="shared" si="10"/>
        <v>0</v>
      </c>
      <c r="I197" s="24">
        <f t="shared" si="9"/>
        <v>0</v>
      </c>
      <c r="M197" s="2">
        <v>500</v>
      </c>
    </row>
    <row r="198" spans="2:13" ht="12.75">
      <c r="B198" s="128">
        <v>4000</v>
      </c>
      <c r="C198" s="35" t="s">
        <v>141</v>
      </c>
      <c r="D198" s="14" t="s">
        <v>17</v>
      </c>
      <c r="E198" s="35" t="s">
        <v>91</v>
      </c>
      <c r="F198" s="70" t="s">
        <v>142</v>
      </c>
      <c r="G198" s="33" t="s">
        <v>38</v>
      </c>
      <c r="H198" s="6">
        <f>H197-B198</f>
        <v>-4000</v>
      </c>
      <c r="I198" s="24">
        <f t="shared" si="9"/>
        <v>8</v>
      </c>
      <c r="K198" t="s">
        <v>136</v>
      </c>
      <c r="L198">
        <v>4</v>
      </c>
      <c r="M198" s="2">
        <v>500</v>
      </c>
    </row>
    <row r="199" spans="1:13" s="81" customFormat="1" ht="12.75">
      <c r="A199" s="1"/>
      <c r="B199" s="219">
        <v>4000</v>
      </c>
      <c r="C199" s="1" t="s">
        <v>143</v>
      </c>
      <c r="D199" s="14" t="s">
        <v>17</v>
      </c>
      <c r="E199" s="1" t="s">
        <v>91</v>
      </c>
      <c r="F199" s="70" t="s">
        <v>144</v>
      </c>
      <c r="G199" s="29" t="s">
        <v>42</v>
      </c>
      <c r="H199" s="6">
        <f>H198-B199</f>
        <v>-8000</v>
      </c>
      <c r="I199" s="24">
        <f t="shared" si="9"/>
        <v>8</v>
      </c>
      <c r="J199"/>
      <c r="K199" t="s">
        <v>136</v>
      </c>
      <c r="L199">
        <v>4</v>
      </c>
      <c r="M199" s="2">
        <v>500</v>
      </c>
    </row>
    <row r="200" spans="1:13" ht="12.75">
      <c r="A200" s="13"/>
      <c r="B200" s="307">
        <f>SUM(B198:B199)</f>
        <v>8000</v>
      </c>
      <c r="C200" s="13" t="s">
        <v>59</v>
      </c>
      <c r="D200" s="13"/>
      <c r="E200" s="13"/>
      <c r="F200" s="82"/>
      <c r="G200" s="20"/>
      <c r="H200" s="79">
        <v>0</v>
      </c>
      <c r="I200" s="80">
        <f t="shared" si="9"/>
        <v>16</v>
      </c>
      <c r="J200" s="81"/>
      <c r="K200" s="81"/>
      <c r="L200" s="81"/>
      <c r="M200" s="2">
        <v>500</v>
      </c>
    </row>
    <row r="201" spans="2:13" ht="12.75">
      <c r="B201" s="219"/>
      <c r="F201" s="70"/>
      <c r="H201" s="6">
        <f t="shared" si="10"/>
        <v>0</v>
      </c>
      <c r="I201" s="24">
        <f t="shared" si="9"/>
        <v>0</v>
      </c>
      <c r="M201" s="2">
        <v>500</v>
      </c>
    </row>
    <row r="202" spans="2:13" ht="12.75">
      <c r="B202" s="219"/>
      <c r="F202" s="70"/>
      <c r="H202" s="6">
        <f t="shared" si="10"/>
        <v>0</v>
      </c>
      <c r="I202" s="24">
        <f t="shared" si="9"/>
        <v>0</v>
      </c>
      <c r="M202" s="2">
        <v>500</v>
      </c>
    </row>
    <row r="203" spans="2:13" ht="12.75">
      <c r="B203" s="128">
        <v>1500</v>
      </c>
      <c r="C203" s="14" t="s">
        <v>60</v>
      </c>
      <c r="D203" s="14" t="s">
        <v>17</v>
      </c>
      <c r="E203" s="14" t="s">
        <v>103</v>
      </c>
      <c r="F203" s="70" t="s">
        <v>145</v>
      </c>
      <c r="G203" s="32" t="s">
        <v>38</v>
      </c>
      <c r="H203" s="6">
        <f t="shared" si="10"/>
        <v>-1500</v>
      </c>
      <c r="I203" s="24">
        <v>3</v>
      </c>
      <c r="K203" t="s">
        <v>136</v>
      </c>
      <c r="L203">
        <v>4</v>
      </c>
      <c r="M203" s="2">
        <v>500</v>
      </c>
    </row>
    <row r="204" spans="1:13" s="81" customFormat="1" ht="12.75">
      <c r="A204" s="1"/>
      <c r="B204" s="219">
        <v>1600</v>
      </c>
      <c r="C204" s="1" t="s">
        <v>60</v>
      </c>
      <c r="D204" s="14" t="s">
        <v>17</v>
      </c>
      <c r="E204" s="1" t="s">
        <v>103</v>
      </c>
      <c r="F204" s="70" t="s">
        <v>145</v>
      </c>
      <c r="G204" s="29" t="s">
        <v>40</v>
      </c>
      <c r="H204" s="6">
        <f t="shared" si="10"/>
        <v>-3100</v>
      </c>
      <c r="I204" s="24">
        <v>3.2</v>
      </c>
      <c r="J204"/>
      <c r="K204" t="s">
        <v>136</v>
      </c>
      <c r="L204">
        <v>4</v>
      </c>
      <c r="M204" s="2">
        <v>500</v>
      </c>
    </row>
    <row r="205" spans="2:13" ht="12.75">
      <c r="B205" s="219">
        <v>1400</v>
      </c>
      <c r="C205" s="1" t="s">
        <v>60</v>
      </c>
      <c r="D205" s="14" t="s">
        <v>17</v>
      </c>
      <c r="E205" s="1" t="s">
        <v>103</v>
      </c>
      <c r="F205" s="70" t="s">
        <v>145</v>
      </c>
      <c r="G205" s="29" t="s">
        <v>42</v>
      </c>
      <c r="H205" s="6">
        <f>H204-B205</f>
        <v>-4500</v>
      </c>
      <c r="I205" s="24">
        <v>2.8</v>
      </c>
      <c r="K205" t="s">
        <v>136</v>
      </c>
      <c r="L205">
        <v>4</v>
      </c>
      <c r="M205" s="2">
        <v>500</v>
      </c>
    </row>
    <row r="206" spans="1:13" ht="12.75">
      <c r="A206" s="13"/>
      <c r="B206" s="307">
        <f>SUM(B203:B205)</f>
        <v>4500</v>
      </c>
      <c r="C206" s="13"/>
      <c r="D206" s="13"/>
      <c r="E206" s="13" t="s">
        <v>61</v>
      </c>
      <c r="F206" s="82"/>
      <c r="G206" s="20"/>
      <c r="H206" s="79">
        <v>0</v>
      </c>
      <c r="I206" s="80">
        <f t="shared" si="9"/>
        <v>9</v>
      </c>
      <c r="J206" s="81"/>
      <c r="K206" s="81"/>
      <c r="L206" s="81"/>
      <c r="M206" s="2">
        <v>500</v>
      </c>
    </row>
    <row r="207" spans="2:13" ht="12.75">
      <c r="B207" s="219"/>
      <c r="F207" s="70"/>
      <c r="H207" s="6">
        <f t="shared" si="10"/>
        <v>0</v>
      </c>
      <c r="I207" s="24">
        <f t="shared" si="9"/>
        <v>0</v>
      </c>
      <c r="M207" s="2">
        <v>500</v>
      </c>
    </row>
    <row r="208" spans="2:13" ht="12.75">
      <c r="B208" s="219"/>
      <c r="F208" s="70"/>
      <c r="H208" s="6">
        <f t="shared" si="10"/>
        <v>0</v>
      </c>
      <c r="I208" s="24">
        <f t="shared" si="9"/>
        <v>0</v>
      </c>
      <c r="M208" s="2">
        <v>500</v>
      </c>
    </row>
    <row r="209" spans="2:13" ht="12.75">
      <c r="B209" s="128">
        <v>5000</v>
      </c>
      <c r="C209" s="14" t="s">
        <v>63</v>
      </c>
      <c r="D209" s="14" t="s">
        <v>17</v>
      </c>
      <c r="E209" s="37" t="s">
        <v>91</v>
      </c>
      <c r="F209" s="70" t="s">
        <v>146</v>
      </c>
      <c r="G209" s="38" t="s">
        <v>38</v>
      </c>
      <c r="H209" s="6">
        <f t="shared" si="10"/>
        <v>-5000</v>
      </c>
      <c r="I209" s="24">
        <v>10</v>
      </c>
      <c r="K209" t="s">
        <v>136</v>
      </c>
      <c r="L209">
        <v>4</v>
      </c>
      <c r="M209" s="2">
        <v>500</v>
      </c>
    </row>
    <row r="210" spans="1:13" s="81" customFormat="1" ht="12.75">
      <c r="A210" s="1"/>
      <c r="B210" s="219">
        <v>5000</v>
      </c>
      <c r="C210" s="14" t="s">
        <v>63</v>
      </c>
      <c r="D210" s="14" t="s">
        <v>17</v>
      </c>
      <c r="E210" s="1" t="s">
        <v>91</v>
      </c>
      <c r="F210" s="70" t="s">
        <v>146</v>
      </c>
      <c r="G210" s="29" t="s">
        <v>40</v>
      </c>
      <c r="H210" s="6">
        <f>H209-B210</f>
        <v>-10000</v>
      </c>
      <c r="I210" s="24">
        <v>10</v>
      </c>
      <c r="J210"/>
      <c r="K210" t="s">
        <v>136</v>
      </c>
      <c r="L210">
        <v>4</v>
      </c>
      <c r="M210" s="2">
        <v>500</v>
      </c>
    </row>
    <row r="211" spans="1:13" ht="12.75">
      <c r="A211" s="13"/>
      <c r="B211" s="308">
        <f>SUM(B209:B210)</f>
        <v>10000</v>
      </c>
      <c r="C211" s="13" t="s">
        <v>63</v>
      </c>
      <c r="D211" s="13"/>
      <c r="E211" s="13"/>
      <c r="F211" s="82"/>
      <c r="G211" s="20"/>
      <c r="H211" s="79">
        <v>0</v>
      </c>
      <c r="I211" s="80">
        <f t="shared" si="9"/>
        <v>20</v>
      </c>
      <c r="J211" s="81"/>
      <c r="K211" s="81"/>
      <c r="L211" s="81"/>
      <c r="M211" s="2">
        <v>500</v>
      </c>
    </row>
    <row r="212" spans="2:13" ht="12.75">
      <c r="B212" s="309"/>
      <c r="F212" s="70"/>
      <c r="H212" s="6">
        <f t="shared" si="10"/>
        <v>0</v>
      </c>
      <c r="I212" s="24">
        <f t="shared" si="9"/>
        <v>0</v>
      </c>
      <c r="M212" s="2">
        <v>500</v>
      </c>
    </row>
    <row r="213" spans="2:13" ht="12.75">
      <c r="B213" s="219"/>
      <c r="F213" s="70"/>
      <c r="H213" s="6">
        <f t="shared" si="10"/>
        <v>0</v>
      </c>
      <c r="I213" s="24">
        <f t="shared" si="9"/>
        <v>0</v>
      </c>
      <c r="M213" s="2">
        <v>500</v>
      </c>
    </row>
    <row r="214" spans="1:13" ht="12.75">
      <c r="A214" s="14"/>
      <c r="B214" s="128">
        <v>2000</v>
      </c>
      <c r="C214" s="14" t="s">
        <v>66</v>
      </c>
      <c r="D214" s="14" t="s">
        <v>17</v>
      </c>
      <c r="E214" s="14" t="s">
        <v>91</v>
      </c>
      <c r="F214" s="70" t="s">
        <v>145</v>
      </c>
      <c r="G214" s="32" t="s">
        <v>38</v>
      </c>
      <c r="H214" s="6">
        <f t="shared" si="10"/>
        <v>-2000</v>
      </c>
      <c r="I214" s="85">
        <v>4</v>
      </c>
      <c r="J214" s="17"/>
      <c r="K214" t="s">
        <v>136</v>
      </c>
      <c r="L214">
        <v>4</v>
      </c>
      <c r="M214" s="2">
        <v>500</v>
      </c>
    </row>
    <row r="215" spans="1:13" s="81" customFormat="1" ht="12.75">
      <c r="A215" s="1"/>
      <c r="B215" s="219">
        <v>2000</v>
      </c>
      <c r="C215" s="1" t="s">
        <v>66</v>
      </c>
      <c r="D215" s="14" t="s">
        <v>17</v>
      </c>
      <c r="E215" s="1" t="s">
        <v>91</v>
      </c>
      <c r="F215" s="70" t="s">
        <v>145</v>
      </c>
      <c r="G215" s="29" t="s">
        <v>40</v>
      </c>
      <c r="H215" s="6">
        <f t="shared" si="10"/>
        <v>-4000</v>
      </c>
      <c r="I215" s="24">
        <v>4</v>
      </c>
      <c r="J215"/>
      <c r="K215" t="s">
        <v>136</v>
      </c>
      <c r="L215">
        <v>4</v>
      </c>
      <c r="M215" s="2">
        <v>500</v>
      </c>
    </row>
    <row r="216" spans="2:13" ht="12.75">
      <c r="B216" s="219">
        <v>2000</v>
      </c>
      <c r="C216" s="1" t="s">
        <v>66</v>
      </c>
      <c r="D216" s="14" t="s">
        <v>17</v>
      </c>
      <c r="E216" s="1" t="s">
        <v>91</v>
      </c>
      <c r="F216" s="70" t="s">
        <v>145</v>
      </c>
      <c r="G216" s="29" t="s">
        <v>42</v>
      </c>
      <c r="H216" s="6">
        <f>H215-B216</f>
        <v>-6000</v>
      </c>
      <c r="I216" s="24">
        <v>4</v>
      </c>
      <c r="K216" t="s">
        <v>136</v>
      </c>
      <c r="L216">
        <v>4</v>
      </c>
      <c r="M216" s="2">
        <v>500</v>
      </c>
    </row>
    <row r="217" spans="1:13" ht="12.75">
      <c r="A217" s="13"/>
      <c r="B217" s="307">
        <f>SUM(B214:B216)</f>
        <v>6000</v>
      </c>
      <c r="C217" s="13" t="s">
        <v>66</v>
      </c>
      <c r="D217" s="13"/>
      <c r="E217" s="13"/>
      <c r="F217" s="82"/>
      <c r="G217" s="20"/>
      <c r="H217" s="79">
        <v>0</v>
      </c>
      <c r="I217" s="80">
        <f t="shared" si="9"/>
        <v>12</v>
      </c>
      <c r="J217" s="81"/>
      <c r="K217" s="81"/>
      <c r="L217" s="81"/>
      <c r="M217" s="2">
        <v>500</v>
      </c>
    </row>
    <row r="218" spans="2:13" ht="12.75">
      <c r="B218" s="219"/>
      <c r="F218" s="70"/>
      <c r="H218" s="6">
        <f>H217-B218</f>
        <v>0</v>
      </c>
      <c r="I218" s="24">
        <f t="shared" si="9"/>
        <v>0</v>
      </c>
      <c r="M218" s="2">
        <v>500</v>
      </c>
    </row>
    <row r="219" spans="2:13" ht="12.75">
      <c r="B219" s="219"/>
      <c r="F219" s="70"/>
      <c r="H219" s="6">
        <f aca="true" t="shared" si="11" ref="H219:H270">H218-B219</f>
        <v>0</v>
      </c>
      <c r="I219" s="24">
        <f t="shared" si="9"/>
        <v>0</v>
      </c>
      <c r="M219" s="2">
        <v>500</v>
      </c>
    </row>
    <row r="220" spans="1:13" s="81" customFormat="1" ht="12.75">
      <c r="A220" s="1"/>
      <c r="B220" s="310">
        <v>1000</v>
      </c>
      <c r="C220" s="40" t="s">
        <v>106</v>
      </c>
      <c r="D220" s="14" t="s">
        <v>17</v>
      </c>
      <c r="E220" s="40" t="s">
        <v>68</v>
      </c>
      <c r="F220" s="70" t="s">
        <v>145</v>
      </c>
      <c r="G220" s="29" t="s">
        <v>40</v>
      </c>
      <c r="H220" s="6">
        <f t="shared" si="11"/>
        <v>-1000</v>
      </c>
      <c r="I220" s="24">
        <v>2</v>
      </c>
      <c r="J220" s="39"/>
      <c r="K220" t="s">
        <v>136</v>
      </c>
      <c r="L220">
        <v>4</v>
      </c>
      <c r="M220" s="2">
        <v>500</v>
      </c>
    </row>
    <row r="221" spans="1:13" s="17" customFormat="1" ht="12.75">
      <c r="A221" s="1"/>
      <c r="B221" s="219">
        <v>1000</v>
      </c>
      <c r="C221" s="1" t="s">
        <v>106</v>
      </c>
      <c r="D221" s="14" t="s">
        <v>17</v>
      </c>
      <c r="E221" s="1" t="s">
        <v>68</v>
      </c>
      <c r="F221" s="70" t="s">
        <v>145</v>
      </c>
      <c r="G221" s="29" t="s">
        <v>42</v>
      </c>
      <c r="H221" s="6">
        <f>H220-B221</f>
        <v>-2000</v>
      </c>
      <c r="I221" s="24">
        <v>2</v>
      </c>
      <c r="J221"/>
      <c r="K221" t="s">
        <v>136</v>
      </c>
      <c r="L221">
        <v>4</v>
      </c>
      <c r="M221" s="2">
        <v>500</v>
      </c>
    </row>
    <row r="222" spans="1:13" s="17" customFormat="1" ht="12.75">
      <c r="A222" s="13"/>
      <c r="B222" s="307">
        <f>SUM(B220:B221)</f>
        <v>2000</v>
      </c>
      <c r="C222" s="13"/>
      <c r="D222" s="13"/>
      <c r="E222" s="13" t="s">
        <v>68</v>
      </c>
      <c r="F222" s="82"/>
      <c r="G222" s="20"/>
      <c r="H222" s="79">
        <v>0</v>
      </c>
      <c r="I222" s="80">
        <f t="shared" si="9"/>
        <v>4</v>
      </c>
      <c r="J222" s="81"/>
      <c r="K222" s="81"/>
      <c r="L222" s="81"/>
      <c r="M222" s="2">
        <v>500</v>
      </c>
    </row>
    <row r="223" spans="1:13" s="17" customFormat="1" ht="12.75">
      <c r="A223" s="1"/>
      <c r="B223" s="219"/>
      <c r="C223" s="1"/>
      <c r="D223" s="1"/>
      <c r="E223" s="1"/>
      <c r="F223" s="70"/>
      <c r="G223" s="29"/>
      <c r="H223" s="6">
        <f t="shared" si="11"/>
        <v>0</v>
      </c>
      <c r="I223" s="24">
        <f t="shared" si="9"/>
        <v>0</v>
      </c>
      <c r="J223"/>
      <c r="K223"/>
      <c r="L223"/>
      <c r="M223" s="2">
        <v>500</v>
      </c>
    </row>
    <row r="224" spans="1:13" s="81" customFormat="1" ht="12.75">
      <c r="A224" s="1"/>
      <c r="B224" s="219"/>
      <c r="C224" s="1"/>
      <c r="D224" s="1"/>
      <c r="E224" s="1"/>
      <c r="F224" s="70"/>
      <c r="G224" s="29"/>
      <c r="H224" s="6">
        <f t="shared" si="11"/>
        <v>0</v>
      </c>
      <c r="I224" s="24">
        <f t="shared" si="9"/>
        <v>0</v>
      </c>
      <c r="J224"/>
      <c r="K224"/>
      <c r="L224"/>
      <c r="M224" s="2">
        <v>500</v>
      </c>
    </row>
    <row r="225" spans="1:13" s="17" customFormat="1" ht="12.75">
      <c r="A225" s="1"/>
      <c r="B225" s="219"/>
      <c r="C225" s="1"/>
      <c r="D225" s="1"/>
      <c r="E225" s="1"/>
      <c r="F225" s="70"/>
      <c r="G225" s="29"/>
      <c r="H225" s="6">
        <f t="shared" si="11"/>
        <v>0</v>
      </c>
      <c r="I225" s="24">
        <f t="shared" si="9"/>
        <v>0</v>
      </c>
      <c r="J225"/>
      <c r="K225"/>
      <c r="L225"/>
      <c r="M225" s="2">
        <v>500</v>
      </c>
    </row>
    <row r="226" spans="2:13" ht="12.75">
      <c r="B226" s="219"/>
      <c r="F226" s="70"/>
      <c r="H226" s="6">
        <f t="shared" si="11"/>
        <v>0</v>
      </c>
      <c r="I226" s="24">
        <f t="shared" si="9"/>
        <v>0</v>
      </c>
      <c r="M226" s="2">
        <v>500</v>
      </c>
    </row>
    <row r="227" spans="1:13" ht="12.75">
      <c r="A227" s="13"/>
      <c r="B227" s="307">
        <f>+B236+B241+B246+B252+B231</f>
        <v>25600</v>
      </c>
      <c r="C227" s="75" t="s">
        <v>147</v>
      </c>
      <c r="D227" s="76" t="s">
        <v>116</v>
      </c>
      <c r="E227" s="75" t="s">
        <v>117</v>
      </c>
      <c r="F227" s="77" t="s">
        <v>135</v>
      </c>
      <c r="G227" s="78" t="s">
        <v>73</v>
      </c>
      <c r="H227" s="79"/>
      <c r="I227" s="80">
        <f>+B227/M227</f>
        <v>51.2</v>
      </c>
      <c r="J227" s="80"/>
      <c r="K227" s="80"/>
      <c r="L227" s="81"/>
      <c r="M227" s="2">
        <v>500</v>
      </c>
    </row>
    <row r="228" spans="1:13" ht="12.75">
      <c r="A228" s="14"/>
      <c r="B228" s="128"/>
      <c r="C228" s="86"/>
      <c r="D228" s="87"/>
      <c r="E228" s="86"/>
      <c r="F228" s="88"/>
      <c r="G228" s="89"/>
      <c r="H228" s="6">
        <f>H227-B228</f>
        <v>0</v>
      </c>
      <c r="I228" s="24">
        <f>+B228/M228</f>
        <v>0</v>
      </c>
      <c r="J228" s="85"/>
      <c r="K228" s="85"/>
      <c r="L228" s="17"/>
      <c r="M228" s="2">
        <v>500</v>
      </c>
    </row>
    <row r="229" spans="1:13" s="81" customFormat="1" ht="12.75">
      <c r="A229" s="1"/>
      <c r="B229" s="219">
        <v>2500</v>
      </c>
      <c r="C229" s="1" t="s">
        <v>35</v>
      </c>
      <c r="D229" s="14" t="s">
        <v>17</v>
      </c>
      <c r="E229" s="1" t="s">
        <v>148</v>
      </c>
      <c r="F229" s="70" t="s">
        <v>149</v>
      </c>
      <c r="G229" s="29" t="s">
        <v>76</v>
      </c>
      <c r="H229" s="6">
        <f>H228-B229</f>
        <v>-2500</v>
      </c>
      <c r="I229" s="24">
        <v>5</v>
      </c>
      <c r="J229"/>
      <c r="K229" t="s">
        <v>35</v>
      </c>
      <c r="L229">
        <v>5</v>
      </c>
      <c r="M229" s="2">
        <v>500</v>
      </c>
    </row>
    <row r="230" spans="2:13" ht="12.75">
      <c r="B230" s="219">
        <v>2500</v>
      </c>
      <c r="C230" s="1" t="s">
        <v>35</v>
      </c>
      <c r="D230" s="1" t="s">
        <v>17</v>
      </c>
      <c r="E230" s="1" t="s">
        <v>148</v>
      </c>
      <c r="F230" s="70" t="s">
        <v>150</v>
      </c>
      <c r="G230" s="29" t="s">
        <v>42</v>
      </c>
      <c r="H230" s="6">
        <f>H229-B230</f>
        <v>-5000</v>
      </c>
      <c r="I230" s="24">
        <v>5</v>
      </c>
      <c r="K230" t="s">
        <v>35</v>
      </c>
      <c r="L230">
        <v>5</v>
      </c>
      <c r="M230" s="2">
        <v>500</v>
      </c>
    </row>
    <row r="231" spans="1:13" ht="12.75">
      <c r="A231" s="13"/>
      <c r="B231" s="307">
        <f>SUM(B229:B230)</f>
        <v>5000</v>
      </c>
      <c r="C231" s="90" t="s">
        <v>35</v>
      </c>
      <c r="D231" s="76"/>
      <c r="E231" s="75"/>
      <c r="F231" s="77"/>
      <c r="G231" s="78"/>
      <c r="H231" s="79">
        <v>0</v>
      </c>
      <c r="I231" s="80">
        <v>6</v>
      </c>
      <c r="J231" s="80"/>
      <c r="K231" s="80"/>
      <c r="L231" s="81"/>
      <c r="M231" s="2">
        <v>500</v>
      </c>
    </row>
    <row r="232" spans="1:13" ht="12.75">
      <c r="A232" s="14"/>
      <c r="B232" s="128"/>
      <c r="C232" s="91"/>
      <c r="D232" s="87"/>
      <c r="E232" s="86"/>
      <c r="F232" s="88"/>
      <c r="G232" s="89"/>
      <c r="H232" s="6">
        <f>H231-B232</f>
        <v>0</v>
      </c>
      <c r="I232" s="24">
        <v>7</v>
      </c>
      <c r="J232" s="85"/>
      <c r="K232" s="85"/>
      <c r="L232" s="17"/>
      <c r="M232" s="2">
        <v>500</v>
      </c>
    </row>
    <row r="233" spans="2:13" ht="12.75">
      <c r="B233" s="219"/>
      <c r="F233" s="70"/>
      <c r="H233" s="6">
        <f>H232-B233</f>
        <v>0</v>
      </c>
      <c r="I233" s="24">
        <v>8</v>
      </c>
      <c r="M233" s="2">
        <v>500</v>
      </c>
    </row>
    <row r="234" spans="1:13" s="81" customFormat="1" ht="12.75">
      <c r="A234" s="1"/>
      <c r="B234" s="219">
        <v>1500</v>
      </c>
      <c r="C234" s="1" t="s">
        <v>151</v>
      </c>
      <c r="D234" s="14" t="s">
        <v>17</v>
      </c>
      <c r="E234" s="1" t="s">
        <v>91</v>
      </c>
      <c r="F234" s="70" t="s">
        <v>152</v>
      </c>
      <c r="G234" s="29" t="s">
        <v>40</v>
      </c>
      <c r="H234" s="6">
        <f t="shared" si="11"/>
        <v>-1500</v>
      </c>
      <c r="I234" s="24">
        <f t="shared" si="9"/>
        <v>3</v>
      </c>
      <c r="J234"/>
      <c r="K234" t="s">
        <v>148</v>
      </c>
      <c r="L234">
        <v>5</v>
      </c>
      <c r="M234" s="2">
        <v>500</v>
      </c>
    </row>
    <row r="235" spans="2:13" ht="12.75">
      <c r="B235" s="219">
        <v>1500</v>
      </c>
      <c r="C235" s="1" t="s">
        <v>153</v>
      </c>
      <c r="D235" s="14" t="s">
        <v>17</v>
      </c>
      <c r="E235" s="1" t="s">
        <v>91</v>
      </c>
      <c r="F235" s="70" t="s">
        <v>152</v>
      </c>
      <c r="G235" s="29" t="s">
        <v>81</v>
      </c>
      <c r="H235" s="6">
        <f>H234-B235</f>
        <v>-3000</v>
      </c>
      <c r="I235" s="24">
        <f t="shared" si="9"/>
        <v>3</v>
      </c>
      <c r="K235" t="s">
        <v>148</v>
      </c>
      <c r="L235">
        <v>5</v>
      </c>
      <c r="M235" s="2">
        <v>500</v>
      </c>
    </row>
    <row r="236" spans="1:13" ht="12.75">
      <c r="A236" s="13"/>
      <c r="B236" s="307">
        <f>SUM(B234:B235)</f>
        <v>3000</v>
      </c>
      <c r="C236" s="13" t="s">
        <v>59</v>
      </c>
      <c r="D236" s="13"/>
      <c r="E236" s="13"/>
      <c r="F236" s="82"/>
      <c r="G236" s="20"/>
      <c r="H236" s="79">
        <v>0</v>
      </c>
      <c r="I236" s="80">
        <f t="shared" si="9"/>
        <v>6</v>
      </c>
      <c r="J236" s="81"/>
      <c r="K236" s="81"/>
      <c r="L236" s="81"/>
      <c r="M236" s="2">
        <v>500</v>
      </c>
    </row>
    <row r="237" spans="2:13" ht="12.75">
      <c r="B237" s="219"/>
      <c r="F237" s="70"/>
      <c r="H237" s="6">
        <f t="shared" si="11"/>
        <v>0</v>
      </c>
      <c r="I237" s="24">
        <f>+B237/M237</f>
        <v>0</v>
      </c>
      <c r="M237" s="2">
        <v>500</v>
      </c>
    </row>
    <row r="238" spans="2:13" ht="12.75">
      <c r="B238" s="309"/>
      <c r="F238" s="70"/>
      <c r="H238" s="6">
        <f t="shared" si="11"/>
        <v>0</v>
      </c>
      <c r="I238" s="24">
        <f>+B238/M238</f>
        <v>0</v>
      </c>
      <c r="M238" s="2">
        <v>500</v>
      </c>
    </row>
    <row r="239" spans="1:13" s="81" customFormat="1" ht="12.75">
      <c r="A239" s="1"/>
      <c r="B239" s="219">
        <v>400</v>
      </c>
      <c r="C239" s="1" t="s">
        <v>60</v>
      </c>
      <c r="D239" s="14" t="s">
        <v>17</v>
      </c>
      <c r="E239" s="1" t="s">
        <v>103</v>
      </c>
      <c r="F239" s="70" t="s">
        <v>152</v>
      </c>
      <c r="G239" s="29" t="s">
        <v>40</v>
      </c>
      <c r="H239" s="6">
        <v>-6900</v>
      </c>
      <c r="I239" s="24">
        <v>0.8</v>
      </c>
      <c r="J239"/>
      <c r="K239" t="s">
        <v>148</v>
      </c>
      <c r="L239">
        <v>5</v>
      </c>
      <c r="M239" s="2">
        <v>500</v>
      </c>
    </row>
    <row r="240" spans="2:13" ht="12.75">
      <c r="B240" s="219">
        <v>1200</v>
      </c>
      <c r="C240" s="1" t="s">
        <v>60</v>
      </c>
      <c r="D240" s="14" t="s">
        <v>17</v>
      </c>
      <c r="E240" s="1" t="s">
        <v>103</v>
      </c>
      <c r="F240" s="70" t="s">
        <v>152</v>
      </c>
      <c r="G240" s="29" t="s">
        <v>42</v>
      </c>
      <c r="H240" s="6">
        <v>-15100</v>
      </c>
      <c r="I240" s="24">
        <v>2.4</v>
      </c>
      <c r="K240" t="s">
        <v>148</v>
      </c>
      <c r="L240">
        <v>5</v>
      </c>
      <c r="M240" s="2">
        <v>500</v>
      </c>
    </row>
    <row r="241" spans="1:13" ht="12.75">
      <c r="A241" s="13"/>
      <c r="B241" s="307">
        <f>SUM(B239:B240)</f>
        <v>1600</v>
      </c>
      <c r="C241" s="13"/>
      <c r="D241" s="13"/>
      <c r="E241" s="13" t="s">
        <v>103</v>
      </c>
      <c r="F241" s="82"/>
      <c r="G241" s="20"/>
      <c r="H241" s="79">
        <v>0</v>
      </c>
      <c r="I241" s="80">
        <f>+B241/M241</f>
        <v>3.2</v>
      </c>
      <c r="J241" s="81"/>
      <c r="K241" s="81"/>
      <c r="L241" s="81"/>
      <c r="M241" s="2">
        <v>500</v>
      </c>
    </row>
    <row r="242" spans="2:13" ht="12.75">
      <c r="B242" s="219"/>
      <c r="F242" s="70"/>
      <c r="H242" s="6">
        <f t="shared" si="11"/>
        <v>0</v>
      </c>
      <c r="I242" s="24">
        <f>+B242/M242</f>
        <v>0</v>
      </c>
      <c r="M242" s="2">
        <v>500</v>
      </c>
    </row>
    <row r="243" spans="2:13" ht="12.75">
      <c r="B243" s="219"/>
      <c r="F243" s="70"/>
      <c r="H243" s="6">
        <f t="shared" si="11"/>
        <v>0</v>
      </c>
      <c r="I243" s="24">
        <f>+B243/M243</f>
        <v>0</v>
      </c>
      <c r="M243" s="2">
        <v>500</v>
      </c>
    </row>
    <row r="244" spans="1:13" s="81" customFormat="1" ht="12.75">
      <c r="A244" s="1"/>
      <c r="B244" s="219">
        <v>5000</v>
      </c>
      <c r="C244" s="1" t="s">
        <v>63</v>
      </c>
      <c r="D244" s="14" t="s">
        <v>17</v>
      </c>
      <c r="E244" s="1" t="s">
        <v>91</v>
      </c>
      <c r="F244" s="70" t="s">
        <v>154</v>
      </c>
      <c r="G244" s="29" t="s">
        <v>40</v>
      </c>
      <c r="H244" s="6">
        <f t="shared" si="11"/>
        <v>-5000</v>
      </c>
      <c r="I244" s="24">
        <v>10</v>
      </c>
      <c r="J244"/>
      <c r="K244" t="s">
        <v>148</v>
      </c>
      <c r="L244">
        <v>5</v>
      </c>
      <c r="M244" s="2">
        <v>500</v>
      </c>
    </row>
    <row r="245" spans="2:13" ht="12.75">
      <c r="B245" s="219">
        <v>5000</v>
      </c>
      <c r="C245" s="1" t="s">
        <v>63</v>
      </c>
      <c r="D245" s="14" t="s">
        <v>17</v>
      </c>
      <c r="E245" s="1" t="s">
        <v>91</v>
      </c>
      <c r="F245" s="70" t="s">
        <v>154</v>
      </c>
      <c r="G245" s="29" t="s">
        <v>42</v>
      </c>
      <c r="H245" s="6">
        <f>H244-B245</f>
        <v>-10000</v>
      </c>
      <c r="I245" s="24">
        <v>10</v>
      </c>
      <c r="K245" t="s">
        <v>148</v>
      </c>
      <c r="L245">
        <v>5</v>
      </c>
      <c r="M245" s="2">
        <v>500</v>
      </c>
    </row>
    <row r="246" spans="1:13" ht="12.75">
      <c r="A246" s="13"/>
      <c r="B246" s="307">
        <f>SUM(B244:B245)</f>
        <v>10000</v>
      </c>
      <c r="C246" s="13" t="s">
        <v>63</v>
      </c>
      <c r="D246" s="13"/>
      <c r="E246" s="13"/>
      <c r="F246" s="82"/>
      <c r="G246" s="20"/>
      <c r="H246" s="79">
        <v>0</v>
      </c>
      <c r="I246" s="80">
        <f>+B246/M246</f>
        <v>20</v>
      </c>
      <c r="J246" s="81"/>
      <c r="K246" s="81"/>
      <c r="L246" s="81"/>
      <c r="M246" s="2">
        <v>500</v>
      </c>
    </row>
    <row r="247" spans="2:13" ht="12.75">
      <c r="B247" s="219"/>
      <c r="F247" s="70"/>
      <c r="H247" s="6">
        <f t="shared" si="11"/>
        <v>0</v>
      </c>
      <c r="I247" s="24">
        <f>+B247/M247</f>
        <v>0</v>
      </c>
      <c r="M247" s="2">
        <v>500</v>
      </c>
    </row>
    <row r="248" spans="2:13" ht="12.75">
      <c r="B248" s="219"/>
      <c r="F248" s="70"/>
      <c r="H248" s="6">
        <f t="shared" si="11"/>
        <v>0</v>
      </c>
      <c r="I248" s="24">
        <f>+B248/M248</f>
        <v>0</v>
      </c>
      <c r="M248" s="2">
        <v>500</v>
      </c>
    </row>
    <row r="249" spans="1:13" s="81" customFormat="1" ht="12.75">
      <c r="A249" s="1"/>
      <c r="B249" s="219">
        <v>2000</v>
      </c>
      <c r="C249" s="1" t="s">
        <v>66</v>
      </c>
      <c r="D249" s="14" t="s">
        <v>17</v>
      </c>
      <c r="E249" s="1" t="s">
        <v>91</v>
      </c>
      <c r="F249" s="70" t="s">
        <v>152</v>
      </c>
      <c r="G249" s="29" t="s">
        <v>40</v>
      </c>
      <c r="H249" s="6">
        <f t="shared" si="11"/>
        <v>-2000</v>
      </c>
      <c r="I249" s="24">
        <v>4</v>
      </c>
      <c r="J249"/>
      <c r="K249" t="s">
        <v>148</v>
      </c>
      <c r="L249">
        <v>5</v>
      </c>
      <c r="M249" s="2">
        <v>500</v>
      </c>
    </row>
    <row r="250" spans="2:13" ht="12.75">
      <c r="B250" s="219">
        <v>2000</v>
      </c>
      <c r="C250" s="1" t="s">
        <v>66</v>
      </c>
      <c r="D250" s="14" t="s">
        <v>17</v>
      </c>
      <c r="E250" s="1" t="s">
        <v>91</v>
      </c>
      <c r="F250" s="70" t="s">
        <v>152</v>
      </c>
      <c r="G250" s="29" t="s">
        <v>42</v>
      </c>
      <c r="H250" s="6">
        <f>H249-B250</f>
        <v>-4000</v>
      </c>
      <c r="I250" s="24">
        <v>4</v>
      </c>
      <c r="K250" t="s">
        <v>148</v>
      </c>
      <c r="L250">
        <v>5</v>
      </c>
      <c r="M250" s="2">
        <v>500</v>
      </c>
    </row>
    <row r="251" spans="2:13" ht="12.75">
      <c r="B251" s="219">
        <v>2000</v>
      </c>
      <c r="C251" s="1" t="s">
        <v>66</v>
      </c>
      <c r="D251" s="14" t="s">
        <v>17</v>
      </c>
      <c r="E251" s="1" t="s">
        <v>91</v>
      </c>
      <c r="F251" s="70" t="s">
        <v>152</v>
      </c>
      <c r="G251" s="29" t="s">
        <v>81</v>
      </c>
      <c r="H251" s="6">
        <f>H250-B251</f>
        <v>-6000</v>
      </c>
      <c r="I251" s="24">
        <v>4</v>
      </c>
      <c r="K251" t="s">
        <v>148</v>
      </c>
      <c r="L251">
        <v>5</v>
      </c>
      <c r="M251" s="2">
        <v>500</v>
      </c>
    </row>
    <row r="252" spans="1:13" s="81" customFormat="1" ht="12.75">
      <c r="A252" s="13"/>
      <c r="B252" s="307">
        <f>SUM(B249:B251)</f>
        <v>6000</v>
      </c>
      <c r="C252" s="13" t="s">
        <v>66</v>
      </c>
      <c r="D252" s="13"/>
      <c r="E252" s="13"/>
      <c r="F252" s="82"/>
      <c r="G252" s="20"/>
      <c r="H252" s="79">
        <v>0</v>
      </c>
      <c r="I252" s="80">
        <f aca="true" t="shared" si="12" ref="I252:I258">+B252/M252</f>
        <v>12</v>
      </c>
      <c r="M252" s="2">
        <v>500</v>
      </c>
    </row>
    <row r="253" spans="2:13" ht="12.75">
      <c r="B253" s="219"/>
      <c r="F253" s="70"/>
      <c r="H253" s="6">
        <f t="shared" si="11"/>
        <v>0</v>
      </c>
      <c r="I253" s="24">
        <f t="shared" si="12"/>
        <v>0</v>
      </c>
      <c r="M253" s="2">
        <v>500</v>
      </c>
    </row>
    <row r="254" spans="2:13" ht="12.75">
      <c r="B254" s="219"/>
      <c r="F254" s="70"/>
      <c r="H254" s="6">
        <f t="shared" si="11"/>
        <v>0</v>
      </c>
      <c r="I254" s="24">
        <f t="shared" si="12"/>
        <v>0</v>
      </c>
      <c r="M254" s="2">
        <v>500</v>
      </c>
    </row>
    <row r="255" spans="1:13" s="81" customFormat="1" ht="12.75">
      <c r="A255" s="1"/>
      <c r="B255" s="219"/>
      <c r="C255" s="1"/>
      <c r="D255" s="1"/>
      <c r="E255" s="1"/>
      <c r="F255" s="70"/>
      <c r="G255" s="29"/>
      <c r="H255" s="6">
        <f t="shared" si="11"/>
        <v>0</v>
      </c>
      <c r="I255" s="24">
        <f t="shared" si="12"/>
        <v>0</v>
      </c>
      <c r="J255"/>
      <c r="K255"/>
      <c r="L255"/>
      <c r="M255" s="2">
        <v>500</v>
      </c>
    </row>
    <row r="256" spans="2:13" ht="12.75">
      <c r="B256" s="219"/>
      <c r="F256" s="70"/>
      <c r="H256" s="6">
        <f t="shared" si="11"/>
        <v>0</v>
      </c>
      <c r="I256" s="24">
        <f t="shared" si="12"/>
        <v>0</v>
      </c>
      <c r="M256" s="2">
        <v>500</v>
      </c>
    </row>
    <row r="257" spans="1:13" ht="12.75">
      <c r="A257" s="13"/>
      <c r="B257" s="307">
        <f>+B262+B272+B278+B284+B290+B296</f>
        <v>44250</v>
      </c>
      <c r="C257" s="75" t="s">
        <v>155</v>
      </c>
      <c r="D257" s="76" t="s">
        <v>156</v>
      </c>
      <c r="E257" s="75" t="s">
        <v>117</v>
      </c>
      <c r="F257" s="77" t="s">
        <v>157</v>
      </c>
      <c r="G257" s="78" t="s">
        <v>73</v>
      </c>
      <c r="H257" s="79"/>
      <c r="I257" s="80">
        <f t="shared" si="12"/>
        <v>88.5</v>
      </c>
      <c r="J257" s="80"/>
      <c r="K257" s="80"/>
      <c r="L257" s="81"/>
      <c r="M257" s="2">
        <v>500</v>
      </c>
    </row>
    <row r="258" spans="2:13" ht="12.75">
      <c r="B258" s="219"/>
      <c r="F258" s="70"/>
      <c r="H258" s="6">
        <f t="shared" si="11"/>
        <v>0</v>
      </c>
      <c r="I258" s="24">
        <f t="shared" si="12"/>
        <v>0</v>
      </c>
      <c r="M258" s="2">
        <v>500</v>
      </c>
    </row>
    <row r="259" spans="2:13" ht="12.75">
      <c r="B259" s="219">
        <v>2500</v>
      </c>
      <c r="C259" s="1" t="s">
        <v>35</v>
      </c>
      <c r="D259" s="1" t="s">
        <v>17</v>
      </c>
      <c r="E259" s="1" t="s">
        <v>119</v>
      </c>
      <c r="F259" s="70" t="s">
        <v>158</v>
      </c>
      <c r="G259" s="29" t="s">
        <v>81</v>
      </c>
      <c r="H259" s="6">
        <f t="shared" si="11"/>
        <v>-2500</v>
      </c>
      <c r="I259" s="24">
        <v>5</v>
      </c>
      <c r="K259" t="s">
        <v>35</v>
      </c>
      <c r="L259" s="39">
        <v>6</v>
      </c>
      <c r="M259" s="2">
        <v>500</v>
      </c>
    </row>
    <row r="260" spans="2:13" ht="12.75">
      <c r="B260" s="219">
        <v>2500</v>
      </c>
      <c r="C260" s="1" t="s">
        <v>35</v>
      </c>
      <c r="D260" s="1" t="s">
        <v>17</v>
      </c>
      <c r="E260" s="1" t="s">
        <v>119</v>
      </c>
      <c r="F260" s="70" t="s">
        <v>159</v>
      </c>
      <c r="G260" s="29" t="s">
        <v>44</v>
      </c>
      <c r="H260" s="6">
        <f t="shared" si="11"/>
        <v>-5000</v>
      </c>
      <c r="I260" s="24">
        <v>5</v>
      </c>
      <c r="K260" t="s">
        <v>35</v>
      </c>
      <c r="L260" s="39">
        <v>6</v>
      </c>
      <c r="M260" s="2">
        <v>500</v>
      </c>
    </row>
    <row r="261" spans="2:13" ht="12.75">
      <c r="B261" s="219">
        <v>2500</v>
      </c>
      <c r="C261" s="1" t="s">
        <v>35</v>
      </c>
      <c r="D261" s="1" t="s">
        <v>17</v>
      </c>
      <c r="E261" s="1" t="s">
        <v>119</v>
      </c>
      <c r="F261" s="70" t="s">
        <v>160</v>
      </c>
      <c r="G261" s="29" t="s">
        <v>84</v>
      </c>
      <c r="H261" s="6">
        <f>H260-B261</f>
        <v>-7500</v>
      </c>
      <c r="I261" s="24">
        <v>5</v>
      </c>
      <c r="K261" t="s">
        <v>35</v>
      </c>
      <c r="L261">
        <v>6</v>
      </c>
      <c r="M261" s="2">
        <v>500</v>
      </c>
    </row>
    <row r="262" spans="1:13" ht="12.75">
      <c r="A262" s="13"/>
      <c r="B262" s="307">
        <f>SUM(B259:B261)</f>
        <v>7500</v>
      </c>
      <c r="C262" s="13" t="s">
        <v>35</v>
      </c>
      <c r="D262" s="13"/>
      <c r="E262" s="13"/>
      <c r="F262" s="82"/>
      <c r="G262" s="20"/>
      <c r="H262" s="79">
        <v>0</v>
      </c>
      <c r="I262" s="80">
        <f aca="true" t="shared" si="13" ref="I262:I271">+B262/M262</f>
        <v>15</v>
      </c>
      <c r="J262" s="81"/>
      <c r="K262" s="81"/>
      <c r="L262" s="81"/>
      <c r="M262" s="2">
        <v>500</v>
      </c>
    </row>
    <row r="263" spans="2:13" ht="12.75">
      <c r="B263" s="219"/>
      <c r="F263" s="70"/>
      <c r="H263" s="6">
        <f t="shared" si="11"/>
        <v>0</v>
      </c>
      <c r="I263" s="24">
        <f t="shared" si="13"/>
        <v>0</v>
      </c>
      <c r="M263" s="2">
        <v>500</v>
      </c>
    </row>
    <row r="264" spans="2:13" ht="12.75">
      <c r="B264" s="219"/>
      <c r="F264" s="70"/>
      <c r="H264" s="6">
        <f t="shared" si="11"/>
        <v>0</v>
      </c>
      <c r="I264" s="24">
        <f t="shared" si="13"/>
        <v>0</v>
      </c>
      <c r="M264" s="2">
        <v>500</v>
      </c>
    </row>
    <row r="265" spans="1:13" s="81" customFormat="1" ht="12.75">
      <c r="A265" s="1"/>
      <c r="B265" s="219">
        <v>4000</v>
      </c>
      <c r="C265" s="268" t="s">
        <v>161</v>
      </c>
      <c r="D265" s="14" t="s">
        <v>17</v>
      </c>
      <c r="E265" s="1" t="s">
        <v>91</v>
      </c>
      <c r="F265" s="70" t="s">
        <v>162</v>
      </c>
      <c r="G265" s="29" t="s">
        <v>81</v>
      </c>
      <c r="H265" s="6">
        <f t="shared" si="11"/>
        <v>-4000</v>
      </c>
      <c r="I265" s="24">
        <f t="shared" si="13"/>
        <v>8</v>
      </c>
      <c r="J265"/>
      <c r="K265" t="s">
        <v>119</v>
      </c>
      <c r="L265">
        <v>6</v>
      </c>
      <c r="M265" s="2">
        <v>500</v>
      </c>
    </row>
    <row r="266" spans="2:13" ht="12.75">
      <c r="B266" s="219">
        <v>700</v>
      </c>
      <c r="C266" s="1" t="s">
        <v>163</v>
      </c>
      <c r="D266" s="14" t="s">
        <v>17</v>
      </c>
      <c r="E266" s="1" t="s">
        <v>91</v>
      </c>
      <c r="F266" s="70" t="s">
        <v>162</v>
      </c>
      <c r="G266" s="29" t="s">
        <v>81</v>
      </c>
      <c r="H266" s="6">
        <f t="shared" si="11"/>
        <v>-4700</v>
      </c>
      <c r="I266" s="24">
        <f t="shared" si="13"/>
        <v>1.4</v>
      </c>
      <c r="K266" t="s">
        <v>119</v>
      </c>
      <c r="L266">
        <v>6</v>
      </c>
      <c r="M266" s="2">
        <v>500</v>
      </c>
    </row>
    <row r="267" spans="2:13" ht="12.75">
      <c r="B267" s="219">
        <v>700</v>
      </c>
      <c r="C267" s="1" t="s">
        <v>164</v>
      </c>
      <c r="D267" s="14" t="s">
        <v>17</v>
      </c>
      <c r="E267" s="1" t="s">
        <v>91</v>
      </c>
      <c r="F267" s="70" t="s">
        <v>162</v>
      </c>
      <c r="G267" s="29" t="s">
        <v>81</v>
      </c>
      <c r="H267" s="6">
        <f t="shared" si="11"/>
        <v>-5400</v>
      </c>
      <c r="I267" s="24">
        <f t="shared" si="13"/>
        <v>1.4</v>
      </c>
      <c r="K267" t="s">
        <v>119</v>
      </c>
      <c r="L267">
        <v>6</v>
      </c>
      <c r="M267" s="2">
        <v>500</v>
      </c>
    </row>
    <row r="268" spans="2:13" ht="12.75">
      <c r="B268" s="219">
        <v>1000</v>
      </c>
      <c r="C268" s="1" t="s">
        <v>165</v>
      </c>
      <c r="D268" s="14" t="s">
        <v>17</v>
      </c>
      <c r="E268" s="1" t="s">
        <v>91</v>
      </c>
      <c r="F268" s="70" t="s">
        <v>162</v>
      </c>
      <c r="G268" s="29" t="s">
        <v>44</v>
      </c>
      <c r="H268" s="6">
        <f t="shared" si="11"/>
        <v>-6400</v>
      </c>
      <c r="I268" s="24">
        <f t="shared" si="13"/>
        <v>2</v>
      </c>
      <c r="K268" t="s">
        <v>119</v>
      </c>
      <c r="L268">
        <v>6</v>
      </c>
      <c r="M268" s="2">
        <v>500</v>
      </c>
    </row>
    <row r="269" spans="2:13" ht="12.75">
      <c r="B269" s="219">
        <v>1000</v>
      </c>
      <c r="C269" s="1" t="s">
        <v>166</v>
      </c>
      <c r="D269" s="14" t="s">
        <v>17</v>
      </c>
      <c r="E269" s="1" t="s">
        <v>91</v>
      </c>
      <c r="F269" s="70" t="s">
        <v>162</v>
      </c>
      <c r="G269" s="29" t="s">
        <v>44</v>
      </c>
      <c r="H269" s="6">
        <f t="shared" si="11"/>
        <v>-7400</v>
      </c>
      <c r="I269" s="24">
        <f t="shared" si="13"/>
        <v>2</v>
      </c>
      <c r="K269" t="s">
        <v>119</v>
      </c>
      <c r="L269">
        <v>6</v>
      </c>
      <c r="M269" s="2">
        <v>500</v>
      </c>
    </row>
    <row r="270" spans="2:13" ht="12.75">
      <c r="B270" s="219">
        <v>1000</v>
      </c>
      <c r="C270" s="1" t="s">
        <v>167</v>
      </c>
      <c r="D270" s="14" t="s">
        <v>17</v>
      </c>
      <c r="E270" s="1" t="s">
        <v>91</v>
      </c>
      <c r="F270" s="70" t="s">
        <v>162</v>
      </c>
      <c r="G270" s="29" t="s">
        <v>84</v>
      </c>
      <c r="H270" s="6">
        <f t="shared" si="11"/>
        <v>-8400</v>
      </c>
      <c r="I270" s="24">
        <f t="shared" si="13"/>
        <v>2</v>
      </c>
      <c r="K270" t="s">
        <v>119</v>
      </c>
      <c r="L270">
        <v>6</v>
      </c>
      <c r="M270" s="2">
        <v>500</v>
      </c>
    </row>
    <row r="271" spans="1:13" s="81" customFormat="1" ht="12.75">
      <c r="A271" s="1"/>
      <c r="B271" s="219">
        <v>1000</v>
      </c>
      <c r="C271" s="1" t="s">
        <v>168</v>
      </c>
      <c r="D271" s="14" t="s">
        <v>17</v>
      </c>
      <c r="E271" s="1" t="s">
        <v>91</v>
      </c>
      <c r="F271" s="70" t="s">
        <v>162</v>
      </c>
      <c r="G271" s="29" t="s">
        <v>84</v>
      </c>
      <c r="H271" s="6">
        <f>H270-B271</f>
        <v>-9400</v>
      </c>
      <c r="I271" s="24">
        <f t="shared" si="13"/>
        <v>2</v>
      </c>
      <c r="J271"/>
      <c r="K271" t="s">
        <v>119</v>
      </c>
      <c r="L271">
        <v>6</v>
      </c>
      <c r="M271" s="2">
        <v>500</v>
      </c>
    </row>
    <row r="272" spans="1:13" ht="12.75">
      <c r="A272" s="13"/>
      <c r="B272" s="307">
        <f>SUM(B265:B271)</f>
        <v>9400</v>
      </c>
      <c r="C272" s="13" t="s">
        <v>59</v>
      </c>
      <c r="D272" s="13"/>
      <c r="E272" s="13"/>
      <c r="F272" s="82"/>
      <c r="G272" s="20"/>
      <c r="H272" s="79">
        <v>0</v>
      </c>
      <c r="I272" s="80">
        <f aca="true" t="shared" si="14" ref="I272:I321">+B272/M272</f>
        <v>18.8</v>
      </c>
      <c r="J272" s="81"/>
      <c r="K272" s="81"/>
      <c r="L272" s="81"/>
      <c r="M272" s="2">
        <v>500</v>
      </c>
    </row>
    <row r="273" spans="2:13" ht="12.75">
      <c r="B273" s="219"/>
      <c r="F273" s="70"/>
      <c r="H273" s="6">
        <f aca="true" t="shared" si="15" ref="H273:H345">H272-B273</f>
        <v>0</v>
      </c>
      <c r="I273" s="24">
        <f t="shared" si="14"/>
        <v>0</v>
      </c>
      <c r="M273" s="2">
        <v>500</v>
      </c>
    </row>
    <row r="274" spans="2:13" ht="12.75">
      <c r="B274" s="219"/>
      <c r="F274" s="70"/>
      <c r="H274" s="6">
        <f t="shared" si="15"/>
        <v>0</v>
      </c>
      <c r="I274" s="24">
        <f t="shared" si="14"/>
        <v>0</v>
      </c>
      <c r="M274" s="2">
        <v>500</v>
      </c>
    </row>
    <row r="275" spans="2:13" ht="12.75">
      <c r="B275" s="219">
        <v>1400</v>
      </c>
      <c r="C275" s="1" t="s">
        <v>60</v>
      </c>
      <c r="D275" s="14" t="s">
        <v>17</v>
      </c>
      <c r="E275" s="1" t="s">
        <v>61</v>
      </c>
      <c r="F275" s="70" t="s">
        <v>162</v>
      </c>
      <c r="G275" s="29" t="s">
        <v>81</v>
      </c>
      <c r="H275" s="6">
        <f t="shared" si="15"/>
        <v>-1400</v>
      </c>
      <c r="I275" s="24">
        <v>2.8</v>
      </c>
      <c r="K275" t="s">
        <v>119</v>
      </c>
      <c r="L275">
        <v>6</v>
      </c>
      <c r="M275" s="2">
        <v>500</v>
      </c>
    </row>
    <row r="276" spans="2:13" ht="12.75">
      <c r="B276" s="219">
        <v>1300</v>
      </c>
      <c r="C276" s="1" t="s">
        <v>60</v>
      </c>
      <c r="D276" s="14" t="s">
        <v>17</v>
      </c>
      <c r="E276" s="1" t="s">
        <v>61</v>
      </c>
      <c r="F276" s="70" t="s">
        <v>162</v>
      </c>
      <c r="G276" s="29" t="s">
        <v>44</v>
      </c>
      <c r="H276" s="6">
        <f t="shared" si="15"/>
        <v>-2700</v>
      </c>
      <c r="I276" s="24">
        <v>2.6</v>
      </c>
      <c r="K276" t="s">
        <v>119</v>
      </c>
      <c r="L276">
        <v>6</v>
      </c>
      <c r="M276" s="2">
        <v>500</v>
      </c>
    </row>
    <row r="277" spans="1:13" s="81" customFormat="1" ht="12.75">
      <c r="A277" s="1"/>
      <c r="B277" s="219">
        <v>1100</v>
      </c>
      <c r="C277" s="1" t="s">
        <v>60</v>
      </c>
      <c r="D277" s="14" t="s">
        <v>17</v>
      </c>
      <c r="E277" s="1" t="s">
        <v>61</v>
      </c>
      <c r="F277" s="70" t="s">
        <v>162</v>
      </c>
      <c r="G277" s="29" t="s">
        <v>84</v>
      </c>
      <c r="H277" s="6">
        <f>H276-B277</f>
        <v>-3800</v>
      </c>
      <c r="I277" s="24">
        <v>2.2</v>
      </c>
      <c r="J277"/>
      <c r="K277" t="s">
        <v>119</v>
      </c>
      <c r="L277">
        <v>6</v>
      </c>
      <c r="M277" s="2">
        <v>500</v>
      </c>
    </row>
    <row r="278" spans="1:13" ht="12.75">
      <c r="A278" s="13"/>
      <c r="B278" s="307">
        <f>SUM(B275:B277)</f>
        <v>3800</v>
      </c>
      <c r="C278" s="13"/>
      <c r="D278" s="13"/>
      <c r="E278" s="13" t="s">
        <v>103</v>
      </c>
      <c r="F278" s="82"/>
      <c r="G278" s="20"/>
      <c r="H278" s="79">
        <v>0</v>
      </c>
      <c r="I278" s="80">
        <f t="shared" si="14"/>
        <v>7.6</v>
      </c>
      <c r="J278" s="81"/>
      <c r="K278" s="81"/>
      <c r="L278" s="81"/>
      <c r="M278" s="2">
        <v>500</v>
      </c>
    </row>
    <row r="279" spans="2:13" ht="12.75">
      <c r="B279" s="219"/>
      <c r="F279" s="70"/>
      <c r="H279" s="6">
        <f t="shared" si="15"/>
        <v>0</v>
      </c>
      <c r="I279" s="24">
        <f t="shared" si="14"/>
        <v>0</v>
      </c>
      <c r="M279" s="2">
        <v>500</v>
      </c>
    </row>
    <row r="280" spans="2:13" ht="12.75">
      <c r="B280" s="219"/>
      <c r="F280" s="70"/>
      <c r="H280" s="6">
        <f t="shared" si="15"/>
        <v>0</v>
      </c>
      <c r="I280" s="24">
        <f t="shared" si="14"/>
        <v>0</v>
      </c>
      <c r="M280" s="2">
        <v>500</v>
      </c>
    </row>
    <row r="281" spans="2:13" ht="12.75">
      <c r="B281" s="219">
        <v>5000</v>
      </c>
      <c r="C281" s="1" t="s">
        <v>63</v>
      </c>
      <c r="D281" s="14" t="s">
        <v>17</v>
      </c>
      <c r="E281" s="1" t="s">
        <v>91</v>
      </c>
      <c r="F281" s="70" t="s">
        <v>169</v>
      </c>
      <c r="G281" s="29" t="s">
        <v>81</v>
      </c>
      <c r="H281" s="6">
        <f t="shared" si="15"/>
        <v>-5000</v>
      </c>
      <c r="I281" s="24">
        <v>10</v>
      </c>
      <c r="K281" t="s">
        <v>119</v>
      </c>
      <c r="L281">
        <v>6</v>
      </c>
      <c r="M281" s="2">
        <v>500</v>
      </c>
    </row>
    <row r="282" spans="2:13" ht="12.75">
      <c r="B282" s="219">
        <v>5000</v>
      </c>
      <c r="C282" s="1" t="s">
        <v>63</v>
      </c>
      <c r="D282" s="14" t="s">
        <v>17</v>
      </c>
      <c r="E282" s="1" t="s">
        <v>91</v>
      </c>
      <c r="F282" s="70" t="s">
        <v>169</v>
      </c>
      <c r="G282" s="29" t="s">
        <v>44</v>
      </c>
      <c r="H282" s="6">
        <f t="shared" si="15"/>
        <v>-10000</v>
      </c>
      <c r="I282" s="24">
        <v>10</v>
      </c>
      <c r="K282" t="s">
        <v>119</v>
      </c>
      <c r="L282">
        <v>6</v>
      </c>
      <c r="M282" s="2">
        <v>500</v>
      </c>
    </row>
    <row r="283" spans="1:13" s="81" customFormat="1" ht="12.75">
      <c r="A283" s="1"/>
      <c r="B283" s="219">
        <v>5000</v>
      </c>
      <c r="C283" s="1" t="s">
        <v>63</v>
      </c>
      <c r="D283" s="14" t="s">
        <v>17</v>
      </c>
      <c r="E283" s="1" t="s">
        <v>91</v>
      </c>
      <c r="F283" s="70" t="s">
        <v>169</v>
      </c>
      <c r="G283" s="29" t="s">
        <v>84</v>
      </c>
      <c r="H283" s="6">
        <f>H282-B283</f>
        <v>-15000</v>
      </c>
      <c r="I283" s="24">
        <v>10</v>
      </c>
      <c r="J283"/>
      <c r="K283" t="s">
        <v>119</v>
      </c>
      <c r="L283">
        <v>6</v>
      </c>
      <c r="M283" s="2">
        <v>500</v>
      </c>
    </row>
    <row r="284" spans="1:13" ht="12.75">
      <c r="A284" s="13"/>
      <c r="B284" s="307">
        <f>SUM(B281:B283)</f>
        <v>15000</v>
      </c>
      <c r="C284" s="13" t="s">
        <v>63</v>
      </c>
      <c r="D284" s="13"/>
      <c r="E284" s="13"/>
      <c r="F284" s="82"/>
      <c r="G284" s="20"/>
      <c r="H284" s="79">
        <v>0</v>
      </c>
      <c r="I284" s="80">
        <f t="shared" si="14"/>
        <v>30</v>
      </c>
      <c r="J284" s="81"/>
      <c r="K284" s="81"/>
      <c r="L284" s="81"/>
      <c r="M284" s="2">
        <v>500</v>
      </c>
    </row>
    <row r="285" spans="2:13" ht="12.75">
      <c r="B285" s="219"/>
      <c r="F285" s="70"/>
      <c r="H285" s="6">
        <f t="shared" si="15"/>
        <v>0</v>
      </c>
      <c r="I285" s="24">
        <f t="shared" si="14"/>
        <v>0</v>
      </c>
      <c r="M285" s="2">
        <v>500</v>
      </c>
    </row>
    <row r="286" spans="2:13" ht="12.75">
      <c r="B286" s="219"/>
      <c r="F286" s="70"/>
      <c r="H286" s="6">
        <f t="shared" si="15"/>
        <v>0</v>
      </c>
      <c r="I286" s="24">
        <f t="shared" si="14"/>
        <v>0</v>
      </c>
      <c r="M286" s="2">
        <v>500</v>
      </c>
    </row>
    <row r="287" spans="2:13" ht="12.75">
      <c r="B287" s="219">
        <v>2000</v>
      </c>
      <c r="C287" s="1" t="s">
        <v>66</v>
      </c>
      <c r="D287" s="14" t="s">
        <v>17</v>
      </c>
      <c r="E287" s="1" t="s">
        <v>91</v>
      </c>
      <c r="F287" s="70" t="s">
        <v>162</v>
      </c>
      <c r="G287" s="29" t="s">
        <v>81</v>
      </c>
      <c r="H287" s="6">
        <f t="shared" si="15"/>
        <v>-2000</v>
      </c>
      <c r="I287" s="24">
        <v>4</v>
      </c>
      <c r="K287" t="s">
        <v>119</v>
      </c>
      <c r="L287">
        <v>6</v>
      </c>
      <c r="M287" s="2">
        <v>500</v>
      </c>
    </row>
    <row r="288" spans="2:13" ht="12.75">
      <c r="B288" s="219">
        <v>2000</v>
      </c>
      <c r="C288" s="1" t="s">
        <v>66</v>
      </c>
      <c r="D288" s="14" t="s">
        <v>17</v>
      </c>
      <c r="E288" s="1" t="s">
        <v>91</v>
      </c>
      <c r="F288" s="70" t="s">
        <v>162</v>
      </c>
      <c r="G288" s="29" t="s">
        <v>44</v>
      </c>
      <c r="H288" s="6">
        <f t="shared" si="15"/>
        <v>-4000</v>
      </c>
      <c r="I288" s="24">
        <v>4</v>
      </c>
      <c r="K288" t="s">
        <v>119</v>
      </c>
      <c r="L288">
        <v>6</v>
      </c>
      <c r="M288" s="2">
        <v>500</v>
      </c>
    </row>
    <row r="289" spans="1:13" s="81" customFormat="1" ht="12.75">
      <c r="A289" s="1"/>
      <c r="B289" s="219">
        <v>2000</v>
      </c>
      <c r="C289" s="1" t="s">
        <v>66</v>
      </c>
      <c r="D289" s="14" t="s">
        <v>17</v>
      </c>
      <c r="E289" s="1" t="s">
        <v>91</v>
      </c>
      <c r="F289" s="70" t="s">
        <v>162</v>
      </c>
      <c r="G289" s="29" t="s">
        <v>84</v>
      </c>
      <c r="H289" s="6">
        <f>H288-B289</f>
        <v>-6000</v>
      </c>
      <c r="I289" s="24">
        <v>4</v>
      </c>
      <c r="J289"/>
      <c r="K289" t="s">
        <v>119</v>
      </c>
      <c r="L289">
        <v>6</v>
      </c>
      <c r="M289" s="2">
        <v>500</v>
      </c>
    </row>
    <row r="290" spans="1:13" ht="12.75">
      <c r="A290" s="13"/>
      <c r="B290" s="307">
        <f>SUM(B287:B289)</f>
        <v>6000</v>
      </c>
      <c r="C290" s="13" t="s">
        <v>66</v>
      </c>
      <c r="D290" s="13"/>
      <c r="E290" s="13"/>
      <c r="F290" s="82"/>
      <c r="G290" s="20"/>
      <c r="H290" s="79">
        <v>0</v>
      </c>
      <c r="I290" s="80">
        <f t="shared" si="14"/>
        <v>12</v>
      </c>
      <c r="J290" s="81"/>
      <c r="K290" s="81"/>
      <c r="L290" s="81"/>
      <c r="M290" s="2">
        <v>500</v>
      </c>
    </row>
    <row r="291" spans="2:13" ht="12.75">
      <c r="B291" s="219"/>
      <c r="F291" s="70"/>
      <c r="H291" s="6">
        <f t="shared" si="15"/>
        <v>0</v>
      </c>
      <c r="I291" s="24">
        <f t="shared" si="14"/>
        <v>0</v>
      </c>
      <c r="M291" s="2">
        <v>500</v>
      </c>
    </row>
    <row r="292" spans="2:13" ht="12.75">
      <c r="B292" s="219"/>
      <c r="F292" s="70"/>
      <c r="H292" s="6">
        <f t="shared" si="15"/>
        <v>0</v>
      </c>
      <c r="I292" s="24">
        <f t="shared" si="14"/>
        <v>0</v>
      </c>
      <c r="M292" s="2">
        <v>500</v>
      </c>
    </row>
    <row r="293" spans="2:13" ht="12.75">
      <c r="B293" s="219">
        <v>1000</v>
      </c>
      <c r="C293" s="1" t="s">
        <v>106</v>
      </c>
      <c r="D293" s="14" t="s">
        <v>17</v>
      </c>
      <c r="E293" s="1" t="s">
        <v>68</v>
      </c>
      <c r="F293" s="70" t="s">
        <v>162</v>
      </c>
      <c r="G293" s="29" t="s">
        <v>81</v>
      </c>
      <c r="H293" s="6">
        <f t="shared" si="15"/>
        <v>-1000</v>
      </c>
      <c r="I293" s="24">
        <v>2</v>
      </c>
      <c r="K293" t="s">
        <v>119</v>
      </c>
      <c r="L293">
        <v>6</v>
      </c>
      <c r="M293" s="2">
        <v>500</v>
      </c>
    </row>
    <row r="294" spans="1:13" s="81" customFormat="1" ht="12.75">
      <c r="A294" s="1"/>
      <c r="B294" s="219">
        <v>600</v>
      </c>
      <c r="C294" s="1" t="s">
        <v>106</v>
      </c>
      <c r="D294" s="14" t="s">
        <v>17</v>
      </c>
      <c r="E294" s="1" t="s">
        <v>68</v>
      </c>
      <c r="F294" s="70" t="s">
        <v>162</v>
      </c>
      <c r="G294" s="29" t="s">
        <v>44</v>
      </c>
      <c r="H294" s="6">
        <f t="shared" si="15"/>
        <v>-1600</v>
      </c>
      <c r="I294" s="24">
        <v>1.2</v>
      </c>
      <c r="J294"/>
      <c r="K294" t="s">
        <v>119</v>
      </c>
      <c r="L294">
        <v>6</v>
      </c>
      <c r="M294" s="2">
        <v>500</v>
      </c>
    </row>
    <row r="295" spans="2:13" ht="12.75">
      <c r="B295" s="219">
        <v>950</v>
      </c>
      <c r="C295" s="1" t="s">
        <v>106</v>
      </c>
      <c r="D295" s="14" t="s">
        <v>17</v>
      </c>
      <c r="E295" s="1" t="s">
        <v>68</v>
      </c>
      <c r="F295" s="70" t="s">
        <v>162</v>
      </c>
      <c r="G295" s="29" t="s">
        <v>84</v>
      </c>
      <c r="H295" s="6">
        <f>H294-B295</f>
        <v>-2550</v>
      </c>
      <c r="I295" s="24">
        <v>1.9</v>
      </c>
      <c r="K295" t="s">
        <v>119</v>
      </c>
      <c r="L295">
        <v>6</v>
      </c>
      <c r="M295" s="2">
        <v>500</v>
      </c>
    </row>
    <row r="296" spans="1:13" ht="12.75">
      <c r="A296" s="13"/>
      <c r="B296" s="307">
        <f>SUM(B293:B295)</f>
        <v>2550</v>
      </c>
      <c r="C296" s="13"/>
      <c r="D296" s="13"/>
      <c r="E296" s="13" t="s">
        <v>68</v>
      </c>
      <c r="F296" s="82"/>
      <c r="G296" s="20"/>
      <c r="H296" s="79">
        <v>0</v>
      </c>
      <c r="I296" s="80">
        <f t="shared" si="14"/>
        <v>5.1</v>
      </c>
      <c r="J296" s="81"/>
      <c r="K296" s="81"/>
      <c r="L296" s="81"/>
      <c r="M296" s="2">
        <v>500</v>
      </c>
    </row>
    <row r="297" spans="2:13" ht="12.75">
      <c r="B297" s="219"/>
      <c r="F297" s="70"/>
      <c r="H297" s="6">
        <f t="shared" si="15"/>
        <v>0</v>
      </c>
      <c r="I297" s="24">
        <f t="shared" si="14"/>
        <v>0</v>
      </c>
      <c r="M297" s="2">
        <v>500</v>
      </c>
    </row>
    <row r="298" spans="2:13" ht="12.75">
      <c r="B298" s="219"/>
      <c r="F298" s="70"/>
      <c r="H298" s="6">
        <f t="shared" si="15"/>
        <v>0</v>
      </c>
      <c r="I298" s="24">
        <f t="shared" si="14"/>
        <v>0</v>
      </c>
      <c r="M298" s="2">
        <v>500</v>
      </c>
    </row>
    <row r="299" spans="1:13" s="81" customFormat="1" ht="12.75">
      <c r="A299" s="1"/>
      <c r="B299" s="219"/>
      <c r="C299" s="1"/>
      <c r="D299" s="1"/>
      <c r="E299" s="1"/>
      <c r="F299" s="70"/>
      <c r="G299" s="29"/>
      <c r="H299" s="6">
        <f t="shared" si="15"/>
        <v>0</v>
      </c>
      <c r="I299" s="24">
        <f t="shared" si="14"/>
        <v>0</v>
      </c>
      <c r="J299"/>
      <c r="K299"/>
      <c r="L299"/>
      <c r="M299" s="2">
        <v>500</v>
      </c>
    </row>
    <row r="300" spans="2:13" ht="12.75">
      <c r="B300" s="219"/>
      <c r="F300" s="70"/>
      <c r="H300" s="6">
        <f t="shared" si="15"/>
        <v>0</v>
      </c>
      <c r="I300" s="24">
        <f t="shared" si="14"/>
        <v>0</v>
      </c>
      <c r="M300" s="2">
        <v>500</v>
      </c>
    </row>
    <row r="301" spans="1:13" ht="12.75">
      <c r="A301" s="13"/>
      <c r="B301" s="307">
        <f>+B306+B313+B319+B324+B330+B335</f>
        <v>32200</v>
      </c>
      <c r="C301" s="75" t="s">
        <v>170</v>
      </c>
      <c r="D301" s="76" t="s">
        <v>171</v>
      </c>
      <c r="E301" s="75" t="s">
        <v>117</v>
      </c>
      <c r="F301" s="77" t="s">
        <v>172</v>
      </c>
      <c r="G301" s="78" t="s">
        <v>173</v>
      </c>
      <c r="H301" s="79"/>
      <c r="I301" s="80">
        <f>+B301/M301</f>
        <v>64.4</v>
      </c>
      <c r="J301" s="80"/>
      <c r="K301" s="80"/>
      <c r="L301" s="81"/>
      <c r="M301" s="2">
        <v>500</v>
      </c>
    </row>
    <row r="302" spans="2:13" ht="12.75">
      <c r="B302" s="219"/>
      <c r="F302" s="70"/>
      <c r="H302" s="6">
        <f t="shared" si="15"/>
        <v>0</v>
      </c>
      <c r="I302" s="24">
        <f t="shared" si="14"/>
        <v>0</v>
      </c>
      <c r="M302" s="2">
        <v>500</v>
      </c>
    </row>
    <row r="303" spans="2:13" ht="12.75">
      <c r="B303" s="219">
        <v>2500</v>
      </c>
      <c r="C303" s="1" t="s">
        <v>35</v>
      </c>
      <c r="D303" s="1" t="s">
        <v>17</v>
      </c>
      <c r="E303" s="1" t="s">
        <v>148</v>
      </c>
      <c r="F303" s="70" t="s">
        <v>174</v>
      </c>
      <c r="G303" s="29" t="s">
        <v>81</v>
      </c>
      <c r="H303" s="6">
        <f t="shared" si="15"/>
        <v>-2500</v>
      </c>
      <c r="I303" s="24">
        <v>5</v>
      </c>
      <c r="K303" t="s">
        <v>35</v>
      </c>
      <c r="L303">
        <v>7</v>
      </c>
      <c r="M303" s="2">
        <v>500</v>
      </c>
    </row>
    <row r="304" spans="2:13" ht="12.75">
      <c r="B304" s="219">
        <v>2500</v>
      </c>
      <c r="C304" s="1" t="s">
        <v>35</v>
      </c>
      <c r="D304" s="1" t="s">
        <v>17</v>
      </c>
      <c r="E304" s="1" t="s">
        <v>148</v>
      </c>
      <c r="F304" s="70" t="s">
        <v>175</v>
      </c>
      <c r="G304" s="29" t="s">
        <v>44</v>
      </c>
      <c r="H304" s="6">
        <f t="shared" si="15"/>
        <v>-5000</v>
      </c>
      <c r="I304" s="24">
        <v>5</v>
      </c>
      <c r="K304" t="s">
        <v>35</v>
      </c>
      <c r="L304">
        <v>7</v>
      </c>
      <c r="M304" s="2">
        <v>500</v>
      </c>
    </row>
    <row r="305" spans="2:13" ht="12.75">
      <c r="B305" s="219">
        <v>2500</v>
      </c>
      <c r="C305" s="1" t="s">
        <v>35</v>
      </c>
      <c r="D305" s="1" t="s">
        <v>17</v>
      </c>
      <c r="E305" s="1" t="s">
        <v>148</v>
      </c>
      <c r="F305" s="70" t="s">
        <v>176</v>
      </c>
      <c r="G305" s="29" t="s">
        <v>84</v>
      </c>
      <c r="H305" s="6">
        <f>H304-B305</f>
        <v>-7500</v>
      </c>
      <c r="I305" s="24">
        <v>5</v>
      </c>
      <c r="K305" t="s">
        <v>35</v>
      </c>
      <c r="L305">
        <v>7</v>
      </c>
      <c r="M305" s="2">
        <v>500</v>
      </c>
    </row>
    <row r="306" spans="1:13" s="81" customFormat="1" ht="12.75">
      <c r="A306" s="13"/>
      <c r="B306" s="307">
        <f>SUM(B303:B305)</f>
        <v>7500</v>
      </c>
      <c r="C306" s="13" t="s">
        <v>35</v>
      </c>
      <c r="D306" s="13"/>
      <c r="E306" s="13"/>
      <c r="F306" s="82"/>
      <c r="G306" s="20"/>
      <c r="H306" s="79">
        <v>0</v>
      </c>
      <c r="I306" s="80">
        <f t="shared" si="14"/>
        <v>15</v>
      </c>
      <c r="M306" s="2">
        <v>500</v>
      </c>
    </row>
    <row r="307" spans="2:13" ht="12.75">
      <c r="B307" s="219"/>
      <c r="F307" s="70"/>
      <c r="H307" s="6">
        <f t="shared" si="15"/>
        <v>0</v>
      </c>
      <c r="I307" s="24">
        <f t="shared" si="14"/>
        <v>0</v>
      </c>
      <c r="M307" s="2">
        <v>500</v>
      </c>
    </row>
    <row r="308" spans="2:13" ht="12.75">
      <c r="B308" s="219"/>
      <c r="F308" s="70"/>
      <c r="H308" s="6">
        <f t="shared" si="15"/>
        <v>0</v>
      </c>
      <c r="I308" s="24">
        <f t="shared" si="14"/>
        <v>0</v>
      </c>
      <c r="M308" s="2">
        <v>500</v>
      </c>
    </row>
    <row r="309" spans="2:13" ht="12.75">
      <c r="B309" s="219">
        <v>1000</v>
      </c>
      <c r="C309" s="1" t="s">
        <v>177</v>
      </c>
      <c r="D309" s="14" t="s">
        <v>17</v>
      </c>
      <c r="E309" s="1" t="s">
        <v>91</v>
      </c>
      <c r="F309" s="70" t="s">
        <v>178</v>
      </c>
      <c r="G309" s="29" t="s">
        <v>81</v>
      </c>
      <c r="H309" s="6">
        <f t="shared" si="15"/>
        <v>-1000</v>
      </c>
      <c r="I309" s="24">
        <f t="shared" si="14"/>
        <v>2</v>
      </c>
      <c r="K309" t="s">
        <v>148</v>
      </c>
      <c r="L309">
        <v>7</v>
      </c>
      <c r="M309" s="2">
        <v>500</v>
      </c>
    </row>
    <row r="310" spans="2:13" ht="12.75">
      <c r="B310" s="219">
        <v>700</v>
      </c>
      <c r="C310" s="1" t="s">
        <v>179</v>
      </c>
      <c r="D310" s="14" t="s">
        <v>17</v>
      </c>
      <c r="E310" s="1" t="s">
        <v>91</v>
      </c>
      <c r="F310" s="70" t="s">
        <v>178</v>
      </c>
      <c r="G310" s="29" t="s">
        <v>84</v>
      </c>
      <c r="H310" s="6">
        <f t="shared" si="15"/>
        <v>-1700</v>
      </c>
      <c r="I310" s="24">
        <f t="shared" si="14"/>
        <v>1.4</v>
      </c>
      <c r="K310" t="s">
        <v>148</v>
      </c>
      <c r="L310">
        <v>7</v>
      </c>
      <c r="M310" s="2">
        <v>500</v>
      </c>
    </row>
    <row r="311" spans="1:13" ht="12.75">
      <c r="A311" s="44"/>
      <c r="B311" s="128">
        <v>700</v>
      </c>
      <c r="C311" s="35" t="s">
        <v>180</v>
      </c>
      <c r="D311" s="14" t="s">
        <v>17</v>
      </c>
      <c r="E311" s="37" t="s">
        <v>91</v>
      </c>
      <c r="F311" s="70" t="s">
        <v>178</v>
      </c>
      <c r="G311" s="38" t="s">
        <v>84</v>
      </c>
      <c r="H311" s="6">
        <f t="shared" si="15"/>
        <v>-2400</v>
      </c>
      <c r="I311" s="24">
        <f t="shared" si="14"/>
        <v>1.4</v>
      </c>
      <c r="J311" s="45"/>
      <c r="K311" t="s">
        <v>148</v>
      </c>
      <c r="L311">
        <v>7</v>
      </c>
      <c r="M311" s="2">
        <v>500</v>
      </c>
    </row>
    <row r="312" spans="1:13" s="81" customFormat="1" ht="12.75">
      <c r="A312" s="1"/>
      <c r="B312" s="219">
        <v>1000</v>
      </c>
      <c r="C312" s="1" t="s">
        <v>181</v>
      </c>
      <c r="D312" s="14" t="s">
        <v>17</v>
      </c>
      <c r="E312" s="1" t="s">
        <v>91</v>
      </c>
      <c r="F312" s="70" t="s">
        <v>178</v>
      </c>
      <c r="G312" s="29" t="s">
        <v>84</v>
      </c>
      <c r="H312" s="6">
        <f>H311-B312</f>
        <v>-3400</v>
      </c>
      <c r="I312" s="24">
        <f t="shared" si="14"/>
        <v>2</v>
      </c>
      <c r="J312"/>
      <c r="K312" t="s">
        <v>148</v>
      </c>
      <c r="L312">
        <v>7</v>
      </c>
      <c r="M312" s="2">
        <v>500</v>
      </c>
    </row>
    <row r="313" spans="1:13" ht="12.75">
      <c r="A313" s="13"/>
      <c r="B313" s="307">
        <f>SUM(B309:B312)</f>
        <v>3400</v>
      </c>
      <c r="C313" s="13"/>
      <c r="D313" s="13"/>
      <c r="E313" s="13"/>
      <c r="F313" s="82"/>
      <c r="G313" s="20"/>
      <c r="H313" s="79">
        <v>0</v>
      </c>
      <c r="I313" s="80">
        <f t="shared" si="14"/>
        <v>6.8</v>
      </c>
      <c r="J313" s="81"/>
      <c r="K313" s="81"/>
      <c r="L313" s="81"/>
      <c r="M313" s="2">
        <v>500</v>
      </c>
    </row>
    <row r="314" spans="2:13" ht="12.75">
      <c r="B314" s="219"/>
      <c r="F314" s="70"/>
      <c r="H314" s="6">
        <f t="shared" si="15"/>
        <v>0</v>
      </c>
      <c r="I314" s="24">
        <f t="shared" si="14"/>
        <v>0</v>
      </c>
      <c r="M314" s="2">
        <v>500</v>
      </c>
    </row>
    <row r="315" spans="2:13" ht="12.75">
      <c r="B315" s="219"/>
      <c r="F315" s="70"/>
      <c r="H315" s="6">
        <f t="shared" si="15"/>
        <v>0</v>
      </c>
      <c r="I315" s="24">
        <f t="shared" si="14"/>
        <v>0</v>
      </c>
      <c r="M315" s="2">
        <v>500</v>
      </c>
    </row>
    <row r="316" spans="2:13" ht="12.75">
      <c r="B316" s="219">
        <v>1800</v>
      </c>
      <c r="C316" s="1" t="s">
        <v>60</v>
      </c>
      <c r="D316" s="14" t="s">
        <v>17</v>
      </c>
      <c r="E316" s="1" t="s">
        <v>103</v>
      </c>
      <c r="F316" s="70" t="s">
        <v>178</v>
      </c>
      <c r="G316" s="29" t="s">
        <v>81</v>
      </c>
      <c r="H316" s="6">
        <f t="shared" si="15"/>
        <v>-1800</v>
      </c>
      <c r="I316" s="24">
        <v>3.6</v>
      </c>
      <c r="K316" t="s">
        <v>148</v>
      </c>
      <c r="L316">
        <v>7</v>
      </c>
      <c r="M316" s="2">
        <v>500</v>
      </c>
    </row>
    <row r="317" spans="1:13" s="81" customFormat="1" ht="12.75">
      <c r="A317" s="1"/>
      <c r="B317" s="219">
        <v>400</v>
      </c>
      <c r="C317" s="1" t="s">
        <v>60</v>
      </c>
      <c r="D317" s="14" t="s">
        <v>17</v>
      </c>
      <c r="E317" s="1" t="s">
        <v>103</v>
      </c>
      <c r="F317" s="70" t="s">
        <v>178</v>
      </c>
      <c r="G317" s="29" t="s">
        <v>44</v>
      </c>
      <c r="H317" s="6">
        <f t="shared" si="15"/>
        <v>-2200</v>
      </c>
      <c r="I317" s="24">
        <v>0.8</v>
      </c>
      <c r="J317"/>
      <c r="K317" t="s">
        <v>148</v>
      </c>
      <c r="L317">
        <v>7</v>
      </c>
      <c r="M317" s="2">
        <v>500</v>
      </c>
    </row>
    <row r="318" spans="2:13" ht="12.75">
      <c r="B318" s="219">
        <v>600</v>
      </c>
      <c r="C318" s="1" t="s">
        <v>60</v>
      </c>
      <c r="D318" s="14" t="s">
        <v>17</v>
      </c>
      <c r="E318" s="1" t="s">
        <v>103</v>
      </c>
      <c r="F318" s="70" t="s">
        <v>178</v>
      </c>
      <c r="G318" s="29" t="s">
        <v>84</v>
      </c>
      <c r="H318" s="6">
        <f>H317-B318</f>
        <v>-2800</v>
      </c>
      <c r="I318" s="24">
        <v>1.2</v>
      </c>
      <c r="K318" t="s">
        <v>148</v>
      </c>
      <c r="L318">
        <v>7</v>
      </c>
      <c r="M318" s="2">
        <v>500</v>
      </c>
    </row>
    <row r="319" spans="1:13" ht="12.75">
      <c r="A319" s="13"/>
      <c r="B319" s="307">
        <f>SUM(B316:B318)</f>
        <v>2800</v>
      </c>
      <c r="C319" s="13"/>
      <c r="D319" s="13"/>
      <c r="E319" s="13" t="s">
        <v>61</v>
      </c>
      <c r="F319" s="82"/>
      <c r="G319" s="20"/>
      <c r="H319" s="79">
        <v>0</v>
      </c>
      <c r="I319" s="80">
        <f t="shared" si="14"/>
        <v>5.6</v>
      </c>
      <c r="J319" s="81"/>
      <c r="K319" s="81"/>
      <c r="L319" s="81"/>
      <c r="M319" s="2">
        <v>500</v>
      </c>
    </row>
    <row r="320" spans="2:13" ht="12.75">
      <c r="B320" s="219"/>
      <c r="F320" s="70"/>
      <c r="H320" s="6">
        <f t="shared" si="15"/>
        <v>0</v>
      </c>
      <c r="I320" s="24">
        <f t="shared" si="14"/>
        <v>0</v>
      </c>
      <c r="M320" s="2">
        <v>500</v>
      </c>
    </row>
    <row r="321" spans="2:13" ht="12.75">
      <c r="B321" s="219"/>
      <c r="F321" s="70"/>
      <c r="H321" s="6">
        <f t="shared" si="15"/>
        <v>0</v>
      </c>
      <c r="I321" s="24">
        <f t="shared" si="14"/>
        <v>0</v>
      </c>
      <c r="M321" s="2">
        <v>500</v>
      </c>
    </row>
    <row r="322" spans="2:13" ht="12.75">
      <c r="B322" s="219">
        <v>5000</v>
      </c>
      <c r="C322" s="1" t="s">
        <v>63</v>
      </c>
      <c r="D322" s="14" t="s">
        <v>17</v>
      </c>
      <c r="E322" s="1" t="s">
        <v>91</v>
      </c>
      <c r="F322" s="70" t="s">
        <v>182</v>
      </c>
      <c r="G322" s="29" t="s">
        <v>81</v>
      </c>
      <c r="H322" s="6">
        <f t="shared" si="15"/>
        <v>-5000</v>
      </c>
      <c r="I322" s="24">
        <v>10</v>
      </c>
      <c r="K322" t="s">
        <v>148</v>
      </c>
      <c r="L322">
        <v>7</v>
      </c>
      <c r="M322" s="2">
        <v>500</v>
      </c>
    </row>
    <row r="323" spans="1:13" s="81" customFormat="1" ht="12.75">
      <c r="A323" s="1"/>
      <c r="B323" s="219">
        <v>5000</v>
      </c>
      <c r="C323" s="1" t="s">
        <v>63</v>
      </c>
      <c r="D323" s="14" t="s">
        <v>17</v>
      </c>
      <c r="E323" s="1" t="s">
        <v>91</v>
      </c>
      <c r="F323" s="70" t="s">
        <v>182</v>
      </c>
      <c r="G323" s="29" t="s">
        <v>44</v>
      </c>
      <c r="H323" s="6">
        <f>H322-B323</f>
        <v>-10000</v>
      </c>
      <c r="I323" s="24">
        <v>10</v>
      </c>
      <c r="J323"/>
      <c r="K323" t="s">
        <v>148</v>
      </c>
      <c r="L323">
        <v>7</v>
      </c>
      <c r="M323" s="2">
        <v>500</v>
      </c>
    </row>
    <row r="324" spans="1:13" ht="12.75">
      <c r="A324" s="13"/>
      <c r="B324" s="307">
        <f>SUM(B322:B323)</f>
        <v>10000</v>
      </c>
      <c r="C324" s="13" t="s">
        <v>63</v>
      </c>
      <c r="D324" s="13"/>
      <c r="E324" s="13"/>
      <c r="F324" s="82"/>
      <c r="G324" s="20"/>
      <c r="H324" s="79">
        <v>0</v>
      </c>
      <c r="I324" s="80">
        <f aca="true" t="shared" si="16" ref="I324:I386">+B324/M324</f>
        <v>20</v>
      </c>
      <c r="J324" s="81"/>
      <c r="K324" s="81"/>
      <c r="L324" s="81"/>
      <c r="M324" s="2">
        <v>500</v>
      </c>
    </row>
    <row r="325" spans="2:13" ht="12.75">
      <c r="B325" s="219"/>
      <c r="F325" s="70"/>
      <c r="H325" s="6">
        <f t="shared" si="15"/>
        <v>0</v>
      </c>
      <c r="I325" s="24">
        <f t="shared" si="16"/>
        <v>0</v>
      </c>
      <c r="M325" s="2">
        <v>500</v>
      </c>
    </row>
    <row r="326" spans="2:13" ht="12.75">
      <c r="B326" s="219"/>
      <c r="F326" s="70"/>
      <c r="H326" s="6">
        <f t="shared" si="15"/>
        <v>0</v>
      </c>
      <c r="I326" s="24">
        <f t="shared" si="16"/>
        <v>0</v>
      </c>
      <c r="M326" s="2">
        <v>500</v>
      </c>
    </row>
    <row r="327" spans="2:13" ht="12.75">
      <c r="B327" s="219">
        <v>2000</v>
      </c>
      <c r="C327" s="1" t="s">
        <v>66</v>
      </c>
      <c r="D327" s="14" t="s">
        <v>17</v>
      </c>
      <c r="E327" s="1" t="s">
        <v>91</v>
      </c>
      <c r="F327" s="70" t="s">
        <v>178</v>
      </c>
      <c r="G327" s="29" t="s">
        <v>81</v>
      </c>
      <c r="H327" s="6">
        <f t="shared" si="15"/>
        <v>-2000</v>
      </c>
      <c r="I327" s="24">
        <v>4</v>
      </c>
      <c r="K327" t="s">
        <v>148</v>
      </c>
      <c r="L327">
        <v>7</v>
      </c>
      <c r="M327" s="2">
        <v>500</v>
      </c>
    </row>
    <row r="328" spans="1:13" s="81" customFormat="1" ht="12.75">
      <c r="A328" s="1"/>
      <c r="B328" s="219">
        <v>2000</v>
      </c>
      <c r="C328" s="1" t="s">
        <v>66</v>
      </c>
      <c r="D328" s="14" t="s">
        <v>17</v>
      </c>
      <c r="E328" s="1" t="s">
        <v>91</v>
      </c>
      <c r="F328" s="70" t="s">
        <v>178</v>
      </c>
      <c r="G328" s="29" t="s">
        <v>44</v>
      </c>
      <c r="H328" s="6">
        <f t="shared" si="15"/>
        <v>-4000</v>
      </c>
      <c r="I328" s="24">
        <v>4</v>
      </c>
      <c r="J328"/>
      <c r="K328" t="s">
        <v>148</v>
      </c>
      <c r="L328">
        <v>7</v>
      </c>
      <c r="M328" s="2">
        <v>500</v>
      </c>
    </row>
    <row r="329" spans="2:13" ht="12.75">
      <c r="B329" s="219">
        <v>2000</v>
      </c>
      <c r="C329" s="1" t="s">
        <v>66</v>
      </c>
      <c r="D329" s="14" t="s">
        <v>17</v>
      </c>
      <c r="E329" s="1" t="s">
        <v>91</v>
      </c>
      <c r="F329" s="70" t="s">
        <v>178</v>
      </c>
      <c r="G329" s="29" t="s">
        <v>84</v>
      </c>
      <c r="H329" s="6">
        <f>H328-B329</f>
        <v>-6000</v>
      </c>
      <c r="I329" s="24">
        <v>4</v>
      </c>
      <c r="K329" t="s">
        <v>148</v>
      </c>
      <c r="L329">
        <v>7</v>
      </c>
      <c r="M329" s="2">
        <v>500</v>
      </c>
    </row>
    <row r="330" spans="1:13" ht="12.75">
      <c r="A330" s="13"/>
      <c r="B330" s="307">
        <f>SUM(B327:B329)</f>
        <v>6000</v>
      </c>
      <c r="C330" s="13" t="s">
        <v>66</v>
      </c>
      <c r="D330" s="13"/>
      <c r="E330" s="13"/>
      <c r="F330" s="82"/>
      <c r="G330" s="20"/>
      <c r="H330" s="79">
        <v>0</v>
      </c>
      <c r="I330" s="80">
        <f t="shared" si="16"/>
        <v>12</v>
      </c>
      <c r="J330" s="81"/>
      <c r="K330" s="81"/>
      <c r="L330" s="81"/>
      <c r="M330" s="2">
        <v>500</v>
      </c>
    </row>
    <row r="331" spans="2:13" ht="12.75">
      <c r="B331" s="219"/>
      <c r="F331" s="70"/>
      <c r="H331" s="6">
        <f t="shared" si="15"/>
        <v>0</v>
      </c>
      <c r="I331" s="24">
        <f t="shared" si="16"/>
        <v>0</v>
      </c>
      <c r="M331" s="2">
        <v>500</v>
      </c>
    </row>
    <row r="332" spans="2:13" ht="12.75">
      <c r="B332" s="219"/>
      <c r="F332" s="70"/>
      <c r="H332" s="6">
        <f t="shared" si="15"/>
        <v>0</v>
      </c>
      <c r="I332" s="24">
        <f t="shared" si="16"/>
        <v>0</v>
      </c>
      <c r="M332" s="2">
        <v>500</v>
      </c>
    </row>
    <row r="333" spans="1:13" s="81" customFormat="1" ht="12.75">
      <c r="A333" s="1"/>
      <c r="B333" s="219">
        <v>1500</v>
      </c>
      <c r="C333" s="1" t="s">
        <v>106</v>
      </c>
      <c r="D333" s="14" t="s">
        <v>17</v>
      </c>
      <c r="E333" s="1" t="s">
        <v>68</v>
      </c>
      <c r="F333" s="70" t="s">
        <v>178</v>
      </c>
      <c r="G333" s="29" t="s">
        <v>81</v>
      </c>
      <c r="H333" s="6">
        <f t="shared" si="15"/>
        <v>-1500</v>
      </c>
      <c r="I333" s="24">
        <v>3</v>
      </c>
      <c r="J333"/>
      <c r="K333" t="s">
        <v>148</v>
      </c>
      <c r="L333">
        <v>7</v>
      </c>
      <c r="M333" s="2">
        <v>500</v>
      </c>
    </row>
    <row r="334" spans="2:13" ht="12.75">
      <c r="B334" s="219">
        <v>1000</v>
      </c>
      <c r="C334" s="1" t="s">
        <v>106</v>
      </c>
      <c r="D334" s="14" t="s">
        <v>17</v>
      </c>
      <c r="E334" s="1" t="s">
        <v>68</v>
      </c>
      <c r="F334" s="70" t="s">
        <v>178</v>
      </c>
      <c r="G334" s="29" t="s">
        <v>84</v>
      </c>
      <c r="H334" s="6">
        <f>H333-B334</f>
        <v>-2500</v>
      </c>
      <c r="I334" s="24">
        <v>2</v>
      </c>
      <c r="K334" t="s">
        <v>148</v>
      </c>
      <c r="L334">
        <v>7</v>
      </c>
      <c r="M334" s="2">
        <v>500</v>
      </c>
    </row>
    <row r="335" spans="1:13" ht="12.75">
      <c r="A335" s="13"/>
      <c r="B335" s="307">
        <f>SUM(B333:B334)</f>
        <v>2500</v>
      </c>
      <c r="C335" s="13"/>
      <c r="D335" s="13"/>
      <c r="E335" s="13" t="s">
        <v>68</v>
      </c>
      <c r="F335" s="82"/>
      <c r="G335" s="20"/>
      <c r="H335" s="79">
        <v>0</v>
      </c>
      <c r="I335" s="80">
        <f t="shared" si="16"/>
        <v>5</v>
      </c>
      <c r="J335" s="81"/>
      <c r="K335" s="81"/>
      <c r="L335" s="81"/>
      <c r="M335" s="2">
        <v>500</v>
      </c>
    </row>
    <row r="336" spans="2:13" ht="12.75">
      <c r="B336" s="219"/>
      <c r="F336" s="70"/>
      <c r="H336" s="6">
        <f t="shared" si="15"/>
        <v>0</v>
      </c>
      <c r="I336" s="24">
        <f t="shared" si="16"/>
        <v>0</v>
      </c>
      <c r="M336" s="2">
        <v>500</v>
      </c>
    </row>
    <row r="337" spans="2:13" ht="12.75">
      <c r="B337" s="219"/>
      <c r="F337" s="70"/>
      <c r="H337" s="6">
        <f t="shared" si="15"/>
        <v>0</v>
      </c>
      <c r="I337" s="24">
        <f t="shared" si="16"/>
        <v>0</v>
      </c>
      <c r="M337" s="2">
        <v>500</v>
      </c>
    </row>
    <row r="338" spans="2:13" ht="12.75">
      <c r="B338" s="219"/>
      <c r="F338" s="70"/>
      <c r="H338" s="6">
        <f t="shared" si="15"/>
        <v>0</v>
      </c>
      <c r="I338" s="24">
        <f t="shared" si="16"/>
        <v>0</v>
      </c>
      <c r="M338" s="2">
        <v>500</v>
      </c>
    </row>
    <row r="339" spans="2:13" ht="12.75">
      <c r="B339" s="219"/>
      <c r="F339" s="70"/>
      <c r="H339" s="6">
        <f t="shared" si="15"/>
        <v>0</v>
      </c>
      <c r="I339" s="24">
        <f t="shared" si="16"/>
        <v>0</v>
      </c>
      <c r="M339" s="2">
        <v>500</v>
      </c>
    </row>
    <row r="340" spans="1:13" ht="12.75">
      <c r="A340" s="13"/>
      <c r="B340" s="307">
        <f>+B348+B353+B360+B366+B373+B380</f>
        <v>53000</v>
      </c>
      <c r="C340" s="75" t="s">
        <v>183</v>
      </c>
      <c r="D340" s="76" t="s">
        <v>184</v>
      </c>
      <c r="E340" s="75" t="s">
        <v>117</v>
      </c>
      <c r="F340" s="77" t="s">
        <v>185</v>
      </c>
      <c r="G340" s="78" t="s">
        <v>73</v>
      </c>
      <c r="H340" s="79"/>
      <c r="I340" s="80">
        <f>+B340/M340</f>
        <v>106</v>
      </c>
      <c r="J340" s="80"/>
      <c r="K340" s="80"/>
      <c r="L340" s="81"/>
      <c r="M340" s="2">
        <v>500</v>
      </c>
    </row>
    <row r="341" spans="1:13" s="81" customFormat="1" ht="12.75">
      <c r="A341" s="1"/>
      <c r="B341" s="219"/>
      <c r="C341" s="1"/>
      <c r="D341" s="1"/>
      <c r="E341" s="1"/>
      <c r="F341" s="70"/>
      <c r="G341" s="29"/>
      <c r="H341" s="6">
        <f t="shared" si="15"/>
        <v>0</v>
      </c>
      <c r="I341" s="24">
        <f t="shared" si="16"/>
        <v>0</v>
      </c>
      <c r="J341"/>
      <c r="K341"/>
      <c r="L341"/>
      <c r="M341" s="2">
        <v>500</v>
      </c>
    </row>
    <row r="342" spans="2:13" ht="12.75">
      <c r="B342" s="219">
        <v>2500</v>
      </c>
      <c r="C342" s="1" t="s">
        <v>35</v>
      </c>
      <c r="D342" s="1" t="s">
        <v>17</v>
      </c>
      <c r="E342" s="1" t="s">
        <v>136</v>
      </c>
      <c r="F342" s="70" t="s">
        <v>186</v>
      </c>
      <c r="G342" s="29" t="s">
        <v>84</v>
      </c>
      <c r="H342" s="6">
        <f t="shared" si="15"/>
        <v>-2500</v>
      </c>
      <c r="I342" s="24">
        <v>5</v>
      </c>
      <c r="K342" t="s">
        <v>35</v>
      </c>
      <c r="L342">
        <v>8</v>
      </c>
      <c r="M342" s="2">
        <v>500</v>
      </c>
    </row>
    <row r="343" spans="2:13" ht="12.75">
      <c r="B343" s="219">
        <v>2500</v>
      </c>
      <c r="C343" s="1" t="s">
        <v>35</v>
      </c>
      <c r="D343" s="1" t="s">
        <v>17</v>
      </c>
      <c r="E343" s="1" t="s">
        <v>136</v>
      </c>
      <c r="F343" s="70" t="s">
        <v>187</v>
      </c>
      <c r="G343" s="29" t="s">
        <v>188</v>
      </c>
      <c r="H343" s="6">
        <f t="shared" si="15"/>
        <v>-5000</v>
      </c>
      <c r="I343" s="24">
        <v>5</v>
      </c>
      <c r="K343" t="s">
        <v>35</v>
      </c>
      <c r="L343">
        <v>8</v>
      </c>
      <c r="M343" s="2">
        <v>500</v>
      </c>
    </row>
    <row r="344" spans="2:13" ht="12.75">
      <c r="B344" s="309">
        <v>2500</v>
      </c>
      <c r="C344" s="1" t="s">
        <v>35</v>
      </c>
      <c r="D344" s="1" t="s">
        <v>17</v>
      </c>
      <c r="E344" s="1" t="s">
        <v>136</v>
      </c>
      <c r="F344" s="70" t="s">
        <v>189</v>
      </c>
      <c r="G344" s="29" t="s">
        <v>190</v>
      </c>
      <c r="H344" s="6">
        <f t="shared" si="15"/>
        <v>-7500</v>
      </c>
      <c r="I344" s="24">
        <v>5</v>
      </c>
      <c r="K344" t="s">
        <v>35</v>
      </c>
      <c r="L344">
        <v>8</v>
      </c>
      <c r="M344" s="2">
        <v>500</v>
      </c>
    </row>
    <row r="345" spans="2:13" ht="12.75">
      <c r="B345" s="219">
        <v>2500</v>
      </c>
      <c r="C345" s="1" t="s">
        <v>35</v>
      </c>
      <c r="D345" s="1" t="s">
        <v>17</v>
      </c>
      <c r="E345" s="1" t="s">
        <v>136</v>
      </c>
      <c r="F345" s="70" t="s">
        <v>191</v>
      </c>
      <c r="G345" s="29" t="s">
        <v>192</v>
      </c>
      <c r="H345" s="6">
        <f t="shared" si="15"/>
        <v>-10000</v>
      </c>
      <c r="I345" s="24">
        <v>5</v>
      </c>
      <c r="K345" t="s">
        <v>35</v>
      </c>
      <c r="L345">
        <v>8</v>
      </c>
      <c r="M345" s="2">
        <v>500</v>
      </c>
    </row>
    <row r="346" spans="1:13" s="81" customFormat="1" ht="12.75">
      <c r="A346" s="1"/>
      <c r="B346" s="219">
        <v>3000</v>
      </c>
      <c r="C346" s="1" t="s">
        <v>35</v>
      </c>
      <c r="D346" s="1" t="s">
        <v>17</v>
      </c>
      <c r="E346" s="1" t="s">
        <v>85</v>
      </c>
      <c r="F346" s="70" t="s">
        <v>193</v>
      </c>
      <c r="G346" s="29" t="s">
        <v>188</v>
      </c>
      <c r="H346" s="6">
        <f>H345-B346</f>
        <v>-13000</v>
      </c>
      <c r="I346" s="24">
        <v>6</v>
      </c>
      <c r="J346"/>
      <c r="K346" t="s">
        <v>35</v>
      </c>
      <c r="L346">
        <v>8</v>
      </c>
      <c r="M346" s="2">
        <v>500</v>
      </c>
    </row>
    <row r="347" spans="2:13" ht="12.75">
      <c r="B347" s="219">
        <v>3000</v>
      </c>
      <c r="C347" s="1" t="s">
        <v>35</v>
      </c>
      <c r="D347" s="1" t="s">
        <v>17</v>
      </c>
      <c r="E347" s="1" t="s">
        <v>85</v>
      </c>
      <c r="F347" s="70" t="s">
        <v>194</v>
      </c>
      <c r="G347" s="29" t="s">
        <v>190</v>
      </c>
      <c r="H347" s="6">
        <f>H346-B347</f>
        <v>-16000</v>
      </c>
      <c r="I347" s="24">
        <v>6</v>
      </c>
      <c r="K347" t="s">
        <v>35</v>
      </c>
      <c r="L347">
        <v>8</v>
      </c>
      <c r="M347" s="2">
        <v>500</v>
      </c>
    </row>
    <row r="348" spans="1:13" ht="12.75">
      <c r="A348" s="13"/>
      <c r="B348" s="307">
        <f>SUM(B342:B347)</f>
        <v>16000</v>
      </c>
      <c r="C348" s="13" t="s">
        <v>35</v>
      </c>
      <c r="D348" s="13"/>
      <c r="E348" s="13"/>
      <c r="F348" s="82"/>
      <c r="G348" s="20"/>
      <c r="H348" s="79">
        <v>0</v>
      </c>
      <c r="I348" s="80">
        <f t="shared" si="16"/>
        <v>32</v>
      </c>
      <c r="J348" s="81"/>
      <c r="K348" s="81"/>
      <c r="L348" s="81"/>
      <c r="M348" s="2">
        <v>500</v>
      </c>
    </row>
    <row r="349" spans="2:13" ht="12.75">
      <c r="B349" s="219"/>
      <c r="F349" s="70"/>
      <c r="H349" s="6">
        <f aca="true" t="shared" si="17" ref="H349:H402">H348-B349</f>
        <v>0</v>
      </c>
      <c r="I349" s="24">
        <f t="shared" si="16"/>
        <v>0</v>
      </c>
      <c r="M349" s="2">
        <v>500</v>
      </c>
    </row>
    <row r="350" spans="2:13" ht="12.75">
      <c r="B350" s="219"/>
      <c r="F350" s="70"/>
      <c r="H350" s="6">
        <f t="shared" si="17"/>
        <v>0</v>
      </c>
      <c r="I350" s="24">
        <f t="shared" si="16"/>
        <v>0</v>
      </c>
      <c r="M350" s="2">
        <v>500</v>
      </c>
    </row>
    <row r="351" spans="2:13" ht="12.75">
      <c r="B351" s="219">
        <v>2500</v>
      </c>
      <c r="C351" s="1" t="s">
        <v>195</v>
      </c>
      <c r="D351" s="14" t="s">
        <v>17</v>
      </c>
      <c r="E351" s="1" t="s">
        <v>91</v>
      </c>
      <c r="F351" s="70" t="s">
        <v>196</v>
      </c>
      <c r="G351" s="29" t="s">
        <v>84</v>
      </c>
      <c r="H351" s="6">
        <f t="shared" si="17"/>
        <v>-2500</v>
      </c>
      <c r="I351" s="24">
        <f t="shared" si="16"/>
        <v>5</v>
      </c>
      <c r="K351" t="s">
        <v>136</v>
      </c>
      <c r="L351">
        <v>8</v>
      </c>
      <c r="M351" s="2">
        <v>500</v>
      </c>
    </row>
    <row r="352" spans="2:13" ht="12.75">
      <c r="B352" s="219">
        <v>2500</v>
      </c>
      <c r="C352" s="1" t="s">
        <v>197</v>
      </c>
      <c r="D352" s="14" t="s">
        <v>17</v>
      </c>
      <c r="E352" s="1" t="s">
        <v>91</v>
      </c>
      <c r="F352" s="70" t="s">
        <v>198</v>
      </c>
      <c r="G352" s="29" t="s">
        <v>192</v>
      </c>
      <c r="H352" s="6">
        <f t="shared" si="17"/>
        <v>-5000</v>
      </c>
      <c r="I352" s="24">
        <f t="shared" si="16"/>
        <v>5</v>
      </c>
      <c r="K352" t="s">
        <v>136</v>
      </c>
      <c r="L352">
        <v>8</v>
      </c>
      <c r="M352" s="2">
        <v>500</v>
      </c>
    </row>
    <row r="353" spans="1:13" s="81" customFormat="1" ht="12.75">
      <c r="A353" s="13"/>
      <c r="B353" s="307">
        <f>SUM(B351:B352)</f>
        <v>5000</v>
      </c>
      <c r="C353" s="13" t="s">
        <v>59</v>
      </c>
      <c r="D353" s="13"/>
      <c r="E353" s="13"/>
      <c r="F353" s="82"/>
      <c r="G353" s="20"/>
      <c r="H353" s="79">
        <v>0</v>
      </c>
      <c r="I353" s="80">
        <f t="shared" si="16"/>
        <v>10</v>
      </c>
      <c r="M353" s="2">
        <v>500</v>
      </c>
    </row>
    <row r="354" spans="2:13" ht="12.75">
      <c r="B354" s="219"/>
      <c r="F354" s="70"/>
      <c r="H354" s="6">
        <f t="shared" si="17"/>
        <v>0</v>
      </c>
      <c r="I354" s="24">
        <f t="shared" si="16"/>
        <v>0</v>
      </c>
      <c r="M354" s="2">
        <v>500</v>
      </c>
    </row>
    <row r="355" spans="2:13" ht="12.75">
      <c r="B355" s="219"/>
      <c r="F355" s="70"/>
      <c r="H355" s="6">
        <f t="shared" si="17"/>
        <v>0</v>
      </c>
      <c r="I355" s="24">
        <f t="shared" si="16"/>
        <v>0</v>
      </c>
      <c r="M355" s="2">
        <v>500</v>
      </c>
    </row>
    <row r="356" spans="2:13" ht="12.75">
      <c r="B356" s="219">
        <v>1600</v>
      </c>
      <c r="C356" s="1" t="s">
        <v>60</v>
      </c>
      <c r="D356" s="14" t="s">
        <v>17</v>
      </c>
      <c r="E356" s="1" t="s">
        <v>103</v>
      </c>
      <c r="F356" s="70" t="s">
        <v>199</v>
      </c>
      <c r="G356" s="29" t="s">
        <v>84</v>
      </c>
      <c r="H356" s="6">
        <f t="shared" si="17"/>
        <v>-1600</v>
      </c>
      <c r="I356" s="24">
        <v>3.2</v>
      </c>
      <c r="K356" t="s">
        <v>136</v>
      </c>
      <c r="L356">
        <v>8</v>
      </c>
      <c r="M356" s="2">
        <v>500</v>
      </c>
    </row>
    <row r="357" spans="2:13" ht="12.75">
      <c r="B357" s="219">
        <v>1500</v>
      </c>
      <c r="C357" s="1" t="s">
        <v>60</v>
      </c>
      <c r="D357" s="14" t="s">
        <v>17</v>
      </c>
      <c r="E357" s="1" t="s">
        <v>103</v>
      </c>
      <c r="F357" s="70" t="s">
        <v>199</v>
      </c>
      <c r="G357" s="29" t="s">
        <v>188</v>
      </c>
      <c r="H357" s="6">
        <f t="shared" si="17"/>
        <v>-3100</v>
      </c>
      <c r="I357" s="24">
        <v>3</v>
      </c>
      <c r="K357" t="s">
        <v>136</v>
      </c>
      <c r="L357">
        <v>8</v>
      </c>
      <c r="M357" s="2">
        <v>500</v>
      </c>
    </row>
    <row r="358" spans="2:13" ht="12.75">
      <c r="B358" s="219">
        <v>1400</v>
      </c>
      <c r="C358" s="1" t="s">
        <v>60</v>
      </c>
      <c r="D358" s="14" t="s">
        <v>17</v>
      </c>
      <c r="E358" s="1" t="s">
        <v>103</v>
      </c>
      <c r="F358" s="70" t="s">
        <v>199</v>
      </c>
      <c r="G358" s="29" t="s">
        <v>190</v>
      </c>
      <c r="H358" s="6">
        <f t="shared" si="17"/>
        <v>-4500</v>
      </c>
      <c r="I358" s="24">
        <v>2.8</v>
      </c>
      <c r="K358" t="s">
        <v>136</v>
      </c>
      <c r="L358">
        <v>8</v>
      </c>
      <c r="M358" s="2">
        <v>500</v>
      </c>
    </row>
    <row r="359" spans="1:13" s="81" customFormat="1" ht="12.75">
      <c r="A359" s="1"/>
      <c r="B359" s="219">
        <v>2000</v>
      </c>
      <c r="C359" s="1" t="s">
        <v>60</v>
      </c>
      <c r="D359" s="14" t="s">
        <v>17</v>
      </c>
      <c r="E359" s="1" t="s">
        <v>103</v>
      </c>
      <c r="F359" s="70" t="s">
        <v>199</v>
      </c>
      <c r="G359" s="29" t="s">
        <v>192</v>
      </c>
      <c r="H359" s="6">
        <f t="shared" si="17"/>
        <v>-6500</v>
      </c>
      <c r="I359" s="24">
        <v>4</v>
      </c>
      <c r="J359"/>
      <c r="K359" t="s">
        <v>136</v>
      </c>
      <c r="L359">
        <v>8</v>
      </c>
      <c r="M359" s="2">
        <v>500</v>
      </c>
    </row>
    <row r="360" spans="1:13" ht="12.75">
      <c r="A360" s="13"/>
      <c r="B360" s="307">
        <f>SUM(B356:B359)</f>
        <v>6500</v>
      </c>
      <c r="C360" s="13"/>
      <c r="D360" s="13"/>
      <c r="E360" s="13" t="s">
        <v>103</v>
      </c>
      <c r="F360" s="82"/>
      <c r="G360" s="20"/>
      <c r="H360" s="79">
        <v>0</v>
      </c>
      <c r="I360" s="80">
        <f t="shared" si="16"/>
        <v>13</v>
      </c>
      <c r="J360" s="81"/>
      <c r="K360" s="81"/>
      <c r="L360" s="81"/>
      <c r="M360" s="2">
        <v>500</v>
      </c>
    </row>
    <row r="361" spans="2:13" ht="12.75">
      <c r="B361" s="219"/>
      <c r="F361" s="70"/>
      <c r="H361" s="6">
        <f t="shared" si="17"/>
        <v>0</v>
      </c>
      <c r="I361" s="24">
        <f t="shared" si="16"/>
        <v>0</v>
      </c>
      <c r="M361" s="2">
        <v>500</v>
      </c>
    </row>
    <row r="362" spans="2:13" ht="12.75">
      <c r="B362" s="219"/>
      <c r="F362" s="70"/>
      <c r="H362" s="6">
        <f t="shared" si="17"/>
        <v>0</v>
      </c>
      <c r="I362" s="24">
        <f t="shared" si="16"/>
        <v>0</v>
      </c>
      <c r="M362" s="2">
        <v>500</v>
      </c>
    </row>
    <row r="363" spans="2:13" ht="12.75">
      <c r="B363" s="219">
        <v>5000</v>
      </c>
      <c r="C363" s="1" t="s">
        <v>63</v>
      </c>
      <c r="D363" s="14" t="s">
        <v>17</v>
      </c>
      <c r="E363" s="1" t="s">
        <v>91</v>
      </c>
      <c r="F363" s="70" t="s">
        <v>200</v>
      </c>
      <c r="G363" s="29" t="s">
        <v>84</v>
      </c>
      <c r="H363" s="6">
        <f t="shared" si="17"/>
        <v>-5000</v>
      </c>
      <c r="I363" s="24">
        <v>10</v>
      </c>
      <c r="K363" t="s">
        <v>136</v>
      </c>
      <c r="L363">
        <v>8</v>
      </c>
      <c r="M363" s="2">
        <v>500</v>
      </c>
    </row>
    <row r="364" spans="2:13" ht="12.75">
      <c r="B364" s="219">
        <v>5000</v>
      </c>
      <c r="C364" s="1" t="s">
        <v>63</v>
      </c>
      <c r="D364" s="14" t="s">
        <v>17</v>
      </c>
      <c r="E364" s="1" t="s">
        <v>91</v>
      </c>
      <c r="F364" s="70" t="s">
        <v>200</v>
      </c>
      <c r="G364" s="29" t="s">
        <v>188</v>
      </c>
      <c r="H364" s="6">
        <f t="shared" si="17"/>
        <v>-10000</v>
      </c>
      <c r="I364" s="24">
        <v>10</v>
      </c>
      <c r="K364" t="s">
        <v>136</v>
      </c>
      <c r="L364">
        <v>8</v>
      </c>
      <c r="M364" s="2">
        <v>500</v>
      </c>
    </row>
    <row r="365" spans="2:13" ht="12.75">
      <c r="B365" s="219">
        <v>5000</v>
      </c>
      <c r="C365" s="1" t="s">
        <v>63</v>
      </c>
      <c r="D365" s="14" t="s">
        <v>17</v>
      </c>
      <c r="E365" s="1" t="s">
        <v>91</v>
      </c>
      <c r="F365" s="70" t="s">
        <v>200</v>
      </c>
      <c r="G365" s="29" t="s">
        <v>190</v>
      </c>
      <c r="H365" s="6">
        <f>H364-B365</f>
        <v>-15000</v>
      </c>
      <c r="I365" s="24">
        <v>10</v>
      </c>
      <c r="K365" t="s">
        <v>136</v>
      </c>
      <c r="L365">
        <v>8</v>
      </c>
      <c r="M365" s="2">
        <v>500</v>
      </c>
    </row>
    <row r="366" spans="1:13" s="81" customFormat="1" ht="12.75">
      <c r="A366" s="13"/>
      <c r="B366" s="307">
        <f>SUM(B363:B365)</f>
        <v>15000</v>
      </c>
      <c r="C366" s="13" t="s">
        <v>63</v>
      </c>
      <c r="D366" s="13"/>
      <c r="E366" s="13"/>
      <c r="F366" s="82"/>
      <c r="G366" s="20"/>
      <c r="H366" s="79">
        <v>0</v>
      </c>
      <c r="I366" s="80">
        <f t="shared" si="16"/>
        <v>30</v>
      </c>
      <c r="M366" s="2">
        <v>500</v>
      </c>
    </row>
    <row r="367" spans="2:13" ht="12.75">
      <c r="B367" s="219"/>
      <c r="F367" s="70"/>
      <c r="H367" s="6">
        <f t="shared" si="17"/>
        <v>0</v>
      </c>
      <c r="I367" s="24">
        <f t="shared" si="16"/>
        <v>0</v>
      </c>
      <c r="M367" s="2">
        <v>500</v>
      </c>
    </row>
    <row r="368" spans="2:13" ht="12.75">
      <c r="B368" s="219"/>
      <c r="F368" s="70"/>
      <c r="H368" s="6">
        <f t="shared" si="17"/>
        <v>0</v>
      </c>
      <c r="I368" s="24">
        <f t="shared" si="16"/>
        <v>0</v>
      </c>
      <c r="M368" s="2">
        <v>500</v>
      </c>
    </row>
    <row r="369" spans="2:13" ht="12.75">
      <c r="B369" s="219">
        <v>2000</v>
      </c>
      <c r="C369" s="1" t="s">
        <v>66</v>
      </c>
      <c r="D369" s="14" t="s">
        <v>17</v>
      </c>
      <c r="E369" s="1" t="s">
        <v>91</v>
      </c>
      <c r="F369" s="70" t="s">
        <v>199</v>
      </c>
      <c r="G369" s="29" t="s">
        <v>84</v>
      </c>
      <c r="H369" s="6">
        <f t="shared" si="17"/>
        <v>-2000</v>
      </c>
      <c r="I369" s="24">
        <v>4</v>
      </c>
      <c r="K369" t="s">
        <v>136</v>
      </c>
      <c r="L369">
        <v>8</v>
      </c>
      <c r="M369" s="2">
        <v>500</v>
      </c>
    </row>
    <row r="370" spans="2:13" ht="12.75">
      <c r="B370" s="219">
        <v>2000</v>
      </c>
      <c r="C370" s="1" t="s">
        <v>66</v>
      </c>
      <c r="D370" s="14" t="s">
        <v>17</v>
      </c>
      <c r="E370" s="1" t="s">
        <v>91</v>
      </c>
      <c r="F370" s="70" t="s">
        <v>199</v>
      </c>
      <c r="G370" s="29" t="s">
        <v>188</v>
      </c>
      <c r="H370" s="6">
        <f t="shared" si="17"/>
        <v>-4000</v>
      </c>
      <c r="I370" s="24">
        <v>4</v>
      </c>
      <c r="K370" t="s">
        <v>136</v>
      </c>
      <c r="L370">
        <v>8</v>
      </c>
      <c r="M370" s="2">
        <v>500</v>
      </c>
    </row>
    <row r="371" spans="2:13" ht="12.75">
      <c r="B371" s="219">
        <v>2000</v>
      </c>
      <c r="C371" s="1" t="s">
        <v>66</v>
      </c>
      <c r="D371" s="14" t="s">
        <v>17</v>
      </c>
      <c r="E371" s="1" t="s">
        <v>91</v>
      </c>
      <c r="F371" s="70" t="s">
        <v>199</v>
      </c>
      <c r="G371" s="29" t="s">
        <v>190</v>
      </c>
      <c r="H371" s="6">
        <f t="shared" si="17"/>
        <v>-6000</v>
      </c>
      <c r="I371" s="24">
        <v>4</v>
      </c>
      <c r="K371" t="s">
        <v>136</v>
      </c>
      <c r="L371">
        <v>8</v>
      </c>
      <c r="M371" s="2">
        <v>500</v>
      </c>
    </row>
    <row r="372" spans="2:13" ht="12.75">
      <c r="B372" s="219">
        <v>2000</v>
      </c>
      <c r="C372" s="1" t="s">
        <v>66</v>
      </c>
      <c r="D372" s="14" t="s">
        <v>17</v>
      </c>
      <c r="E372" s="1" t="s">
        <v>91</v>
      </c>
      <c r="F372" s="70" t="s">
        <v>199</v>
      </c>
      <c r="G372" s="29" t="s">
        <v>192</v>
      </c>
      <c r="H372" s="6">
        <f>H371-B372</f>
        <v>-8000</v>
      </c>
      <c r="I372" s="24">
        <v>4</v>
      </c>
      <c r="K372" t="s">
        <v>136</v>
      </c>
      <c r="L372">
        <v>8</v>
      </c>
      <c r="M372" s="2">
        <v>500</v>
      </c>
    </row>
    <row r="373" spans="1:13" s="81" customFormat="1" ht="12.75">
      <c r="A373" s="13"/>
      <c r="B373" s="307">
        <f>SUM(B369:B372)</f>
        <v>8000</v>
      </c>
      <c r="C373" s="13" t="s">
        <v>66</v>
      </c>
      <c r="D373" s="13"/>
      <c r="E373" s="13"/>
      <c r="F373" s="82"/>
      <c r="G373" s="20"/>
      <c r="H373" s="79">
        <v>0</v>
      </c>
      <c r="I373" s="80">
        <f t="shared" si="16"/>
        <v>16</v>
      </c>
      <c r="M373" s="2">
        <v>500</v>
      </c>
    </row>
    <row r="374" spans="2:13" ht="12.75">
      <c r="B374" s="219"/>
      <c r="F374" s="70"/>
      <c r="H374" s="6">
        <f t="shared" si="17"/>
        <v>0</v>
      </c>
      <c r="I374" s="24">
        <f t="shared" si="16"/>
        <v>0</v>
      </c>
      <c r="M374" s="2">
        <v>500</v>
      </c>
    </row>
    <row r="375" spans="2:13" ht="12.75">
      <c r="B375" s="219"/>
      <c r="F375" s="70"/>
      <c r="H375" s="6">
        <f t="shared" si="17"/>
        <v>0</v>
      </c>
      <c r="I375" s="24">
        <f t="shared" si="16"/>
        <v>0</v>
      </c>
      <c r="M375" s="2">
        <v>500</v>
      </c>
    </row>
    <row r="376" spans="2:13" ht="12.75">
      <c r="B376" s="219">
        <v>1000</v>
      </c>
      <c r="C376" s="1" t="s">
        <v>106</v>
      </c>
      <c r="D376" s="14" t="s">
        <v>17</v>
      </c>
      <c r="E376" s="1" t="s">
        <v>68</v>
      </c>
      <c r="F376" s="70" t="s">
        <v>199</v>
      </c>
      <c r="G376" s="29" t="s">
        <v>84</v>
      </c>
      <c r="H376" s="6">
        <f t="shared" si="17"/>
        <v>-1000</v>
      </c>
      <c r="I376" s="24">
        <v>2</v>
      </c>
      <c r="K376" t="s">
        <v>136</v>
      </c>
      <c r="L376">
        <v>8</v>
      </c>
      <c r="M376" s="2">
        <v>500</v>
      </c>
    </row>
    <row r="377" spans="2:13" ht="12.75">
      <c r="B377" s="219">
        <v>500</v>
      </c>
      <c r="C377" s="1" t="s">
        <v>106</v>
      </c>
      <c r="D377" s="14" t="s">
        <v>17</v>
      </c>
      <c r="E377" s="1" t="s">
        <v>68</v>
      </c>
      <c r="F377" s="70" t="s">
        <v>199</v>
      </c>
      <c r="G377" s="29" t="s">
        <v>188</v>
      </c>
      <c r="H377" s="6">
        <f t="shared" si="17"/>
        <v>-1500</v>
      </c>
      <c r="I377" s="24">
        <v>1</v>
      </c>
      <c r="K377" t="s">
        <v>136</v>
      </c>
      <c r="L377">
        <v>8</v>
      </c>
      <c r="M377" s="2">
        <v>500</v>
      </c>
    </row>
    <row r="378" spans="1:13" s="81" customFormat="1" ht="12.75">
      <c r="A378" s="1"/>
      <c r="B378" s="219">
        <v>500</v>
      </c>
      <c r="C378" s="1" t="s">
        <v>106</v>
      </c>
      <c r="D378" s="14" t="s">
        <v>17</v>
      </c>
      <c r="E378" s="1" t="s">
        <v>68</v>
      </c>
      <c r="F378" s="70" t="s">
        <v>199</v>
      </c>
      <c r="G378" s="29" t="s">
        <v>190</v>
      </c>
      <c r="H378" s="6">
        <f t="shared" si="17"/>
        <v>-2000</v>
      </c>
      <c r="I378" s="24">
        <v>1</v>
      </c>
      <c r="J378"/>
      <c r="K378" t="s">
        <v>136</v>
      </c>
      <c r="L378">
        <v>8</v>
      </c>
      <c r="M378" s="2">
        <v>500</v>
      </c>
    </row>
    <row r="379" spans="2:13" ht="12.75">
      <c r="B379" s="219">
        <v>500</v>
      </c>
      <c r="C379" s="1" t="s">
        <v>106</v>
      </c>
      <c r="D379" s="14" t="s">
        <v>17</v>
      </c>
      <c r="E379" s="1" t="s">
        <v>68</v>
      </c>
      <c r="F379" s="70" t="s">
        <v>199</v>
      </c>
      <c r="G379" s="29" t="s">
        <v>192</v>
      </c>
      <c r="H379" s="6">
        <f>H378-B379</f>
        <v>-2500</v>
      </c>
      <c r="I379" s="24">
        <v>1</v>
      </c>
      <c r="K379" t="s">
        <v>136</v>
      </c>
      <c r="L379">
        <v>8</v>
      </c>
      <c r="M379" s="2">
        <v>500</v>
      </c>
    </row>
    <row r="380" spans="1:13" ht="12.75">
      <c r="A380" s="13"/>
      <c r="B380" s="307">
        <f>SUM(B376:B379)</f>
        <v>2500</v>
      </c>
      <c r="C380" s="13"/>
      <c r="D380" s="13"/>
      <c r="E380" s="13" t="s">
        <v>68</v>
      </c>
      <c r="F380" s="82"/>
      <c r="G380" s="20"/>
      <c r="H380" s="79">
        <v>0</v>
      </c>
      <c r="I380" s="80">
        <f t="shared" si="16"/>
        <v>5</v>
      </c>
      <c r="J380" s="81"/>
      <c r="K380" s="81"/>
      <c r="L380" s="81"/>
      <c r="M380" s="2">
        <v>500</v>
      </c>
    </row>
    <row r="381" spans="2:13" ht="12.75">
      <c r="B381" s="219"/>
      <c r="F381" s="70"/>
      <c r="H381" s="6">
        <f t="shared" si="17"/>
        <v>0</v>
      </c>
      <c r="I381" s="24">
        <f t="shared" si="16"/>
        <v>0</v>
      </c>
      <c r="M381" s="2">
        <v>500</v>
      </c>
    </row>
    <row r="382" spans="2:13" ht="12.75">
      <c r="B382" s="219"/>
      <c r="F382" s="70"/>
      <c r="H382" s="6">
        <f t="shared" si="17"/>
        <v>0</v>
      </c>
      <c r="I382" s="24">
        <f t="shared" si="16"/>
        <v>0</v>
      </c>
      <c r="M382" s="2">
        <v>500</v>
      </c>
    </row>
    <row r="383" spans="1:13" s="81" customFormat="1" ht="12.75">
      <c r="A383" s="1"/>
      <c r="B383" s="219"/>
      <c r="C383" s="1"/>
      <c r="D383" s="1"/>
      <c r="E383" s="1"/>
      <c r="F383" s="70"/>
      <c r="G383" s="29"/>
      <c r="H383" s="6">
        <f t="shared" si="17"/>
        <v>0</v>
      </c>
      <c r="I383" s="24">
        <f t="shared" si="16"/>
        <v>0</v>
      </c>
      <c r="J383"/>
      <c r="K383"/>
      <c r="L383"/>
      <c r="M383" s="2">
        <v>500</v>
      </c>
    </row>
    <row r="384" spans="2:13" ht="12.75">
      <c r="B384" s="219"/>
      <c r="F384" s="70"/>
      <c r="H384" s="6">
        <f t="shared" si="17"/>
        <v>0</v>
      </c>
      <c r="I384" s="24">
        <f t="shared" si="16"/>
        <v>0</v>
      </c>
      <c r="M384" s="2">
        <v>500</v>
      </c>
    </row>
    <row r="385" spans="1:13" ht="12.75">
      <c r="A385" s="13"/>
      <c r="B385" s="307">
        <f>+B391+B396+B403+B408+B414+B418+B422</f>
        <v>33500</v>
      </c>
      <c r="C385" s="75" t="s">
        <v>201</v>
      </c>
      <c r="D385" s="76" t="s">
        <v>202</v>
      </c>
      <c r="E385" s="75" t="s">
        <v>203</v>
      </c>
      <c r="F385" s="77" t="s">
        <v>204</v>
      </c>
      <c r="G385" s="78" t="s">
        <v>231</v>
      </c>
      <c r="H385" s="79"/>
      <c r="I385" s="80">
        <f>+B385/M385</f>
        <v>67</v>
      </c>
      <c r="J385" s="80"/>
      <c r="K385" s="80"/>
      <c r="L385" s="81"/>
      <c r="M385" s="2">
        <v>500</v>
      </c>
    </row>
    <row r="386" spans="2:13" ht="12.75">
      <c r="B386" s="219"/>
      <c r="F386" s="70"/>
      <c r="H386" s="6">
        <f t="shared" si="17"/>
        <v>0</v>
      </c>
      <c r="I386" s="24">
        <f t="shared" si="16"/>
        <v>0</v>
      </c>
      <c r="M386" s="2">
        <v>500</v>
      </c>
    </row>
    <row r="387" spans="2:13" ht="12.75">
      <c r="B387" s="219">
        <v>2500</v>
      </c>
      <c r="C387" s="1" t="s">
        <v>35</v>
      </c>
      <c r="D387" s="1" t="s">
        <v>17</v>
      </c>
      <c r="E387" s="1" t="s">
        <v>148</v>
      </c>
      <c r="F387" s="70" t="s">
        <v>205</v>
      </c>
      <c r="G387" s="29" t="s">
        <v>188</v>
      </c>
      <c r="H387" s="6">
        <f t="shared" si="17"/>
        <v>-2500</v>
      </c>
      <c r="I387" s="24">
        <v>5</v>
      </c>
      <c r="K387" t="s">
        <v>35</v>
      </c>
      <c r="L387">
        <v>9</v>
      </c>
      <c r="M387" s="2">
        <v>500</v>
      </c>
    </row>
    <row r="388" spans="1:13" s="81" customFormat="1" ht="12.75">
      <c r="A388" s="1"/>
      <c r="B388" s="219">
        <v>2500</v>
      </c>
      <c r="C388" s="1" t="s">
        <v>35</v>
      </c>
      <c r="D388" s="1" t="s">
        <v>17</v>
      </c>
      <c r="E388" s="1" t="s">
        <v>148</v>
      </c>
      <c r="F388" s="70" t="s">
        <v>206</v>
      </c>
      <c r="G388" s="29" t="s">
        <v>190</v>
      </c>
      <c r="H388" s="6">
        <f t="shared" si="17"/>
        <v>-5000</v>
      </c>
      <c r="I388" s="24">
        <v>5</v>
      </c>
      <c r="J388"/>
      <c r="K388" t="s">
        <v>35</v>
      </c>
      <c r="L388">
        <v>9</v>
      </c>
      <c r="M388" s="2">
        <v>500</v>
      </c>
    </row>
    <row r="389" spans="2:13" ht="12.75">
      <c r="B389" s="219">
        <v>2500</v>
      </c>
      <c r="C389" s="1" t="s">
        <v>35</v>
      </c>
      <c r="D389" s="1" t="s">
        <v>17</v>
      </c>
      <c r="E389" s="1" t="s">
        <v>148</v>
      </c>
      <c r="F389" s="70" t="s">
        <v>207</v>
      </c>
      <c r="G389" s="29" t="s">
        <v>192</v>
      </c>
      <c r="H389" s="6">
        <f t="shared" si="17"/>
        <v>-7500</v>
      </c>
      <c r="I389" s="24">
        <v>5</v>
      </c>
      <c r="K389" t="s">
        <v>35</v>
      </c>
      <c r="L389">
        <v>9</v>
      </c>
      <c r="M389" s="2">
        <v>500</v>
      </c>
    </row>
    <row r="390" spans="2:13" ht="12.75">
      <c r="B390" s="219">
        <v>2000</v>
      </c>
      <c r="C390" s="1" t="s">
        <v>35</v>
      </c>
      <c r="D390" s="1" t="s">
        <v>17</v>
      </c>
      <c r="E390" s="1" t="s">
        <v>85</v>
      </c>
      <c r="F390" s="70" t="s">
        <v>208</v>
      </c>
      <c r="G390" s="29" t="s">
        <v>192</v>
      </c>
      <c r="H390" s="6">
        <f>H389-B390</f>
        <v>-9500</v>
      </c>
      <c r="I390" s="24">
        <f>+B390/M390</f>
        <v>4</v>
      </c>
      <c r="K390" t="s">
        <v>35</v>
      </c>
      <c r="L390">
        <v>9</v>
      </c>
      <c r="M390" s="2">
        <v>500</v>
      </c>
    </row>
    <row r="391" spans="1:13" ht="12.75">
      <c r="A391" s="13"/>
      <c r="B391" s="307">
        <f>SUM(B387:B390)</f>
        <v>9500</v>
      </c>
      <c r="C391" s="13" t="s">
        <v>35</v>
      </c>
      <c r="D391" s="13"/>
      <c r="E391" s="13"/>
      <c r="F391" s="82"/>
      <c r="G391" s="20"/>
      <c r="H391" s="79">
        <v>0</v>
      </c>
      <c r="I391" s="80">
        <f aca="true" t="shared" si="18" ref="I391:I452">+B391/M391</f>
        <v>19</v>
      </c>
      <c r="J391" s="81"/>
      <c r="K391" s="81"/>
      <c r="L391" s="81"/>
      <c r="M391" s="2">
        <v>500</v>
      </c>
    </row>
    <row r="392" spans="2:13" ht="12.75">
      <c r="B392" s="219"/>
      <c r="F392" s="70"/>
      <c r="H392" s="6">
        <f t="shared" si="17"/>
        <v>0</v>
      </c>
      <c r="I392" s="24">
        <f t="shared" si="18"/>
        <v>0</v>
      </c>
      <c r="M392" s="2">
        <v>500</v>
      </c>
    </row>
    <row r="393" spans="2:13" ht="12.75">
      <c r="B393" s="219"/>
      <c r="F393" s="70"/>
      <c r="H393" s="6">
        <f t="shared" si="17"/>
        <v>0</v>
      </c>
      <c r="I393" s="24">
        <f t="shared" si="18"/>
        <v>0</v>
      </c>
      <c r="M393" s="2">
        <v>500</v>
      </c>
    </row>
    <row r="394" spans="2:13" ht="12.75">
      <c r="B394" s="128">
        <v>1500</v>
      </c>
      <c r="C394" s="1" t="s">
        <v>151</v>
      </c>
      <c r="D394" s="14" t="s">
        <v>17</v>
      </c>
      <c r="E394" s="1" t="s">
        <v>91</v>
      </c>
      <c r="F394" s="70" t="s">
        <v>209</v>
      </c>
      <c r="G394" s="33" t="s">
        <v>188</v>
      </c>
      <c r="H394" s="6">
        <f t="shared" si="17"/>
        <v>-1500</v>
      </c>
      <c r="I394" s="24">
        <f t="shared" si="18"/>
        <v>3</v>
      </c>
      <c r="K394" t="s">
        <v>148</v>
      </c>
      <c r="L394">
        <v>9</v>
      </c>
      <c r="M394" s="2">
        <v>500</v>
      </c>
    </row>
    <row r="395" spans="1:13" s="81" customFormat="1" ht="12.75">
      <c r="A395" s="1"/>
      <c r="B395" s="219">
        <v>1500</v>
      </c>
      <c r="C395" s="1" t="s">
        <v>210</v>
      </c>
      <c r="D395" s="14" t="s">
        <v>17</v>
      </c>
      <c r="E395" s="1" t="s">
        <v>91</v>
      </c>
      <c r="F395" s="70" t="s">
        <v>209</v>
      </c>
      <c r="G395" s="29" t="s">
        <v>192</v>
      </c>
      <c r="H395" s="6">
        <f>H394-B395</f>
        <v>-3000</v>
      </c>
      <c r="I395" s="24">
        <f t="shared" si="18"/>
        <v>3</v>
      </c>
      <c r="J395"/>
      <c r="K395" t="s">
        <v>148</v>
      </c>
      <c r="L395">
        <v>9</v>
      </c>
      <c r="M395" s="2">
        <v>500</v>
      </c>
    </row>
    <row r="396" spans="1:13" ht="12.75">
      <c r="A396" s="13"/>
      <c r="B396" s="307">
        <f>SUM(B394:B395)</f>
        <v>3000</v>
      </c>
      <c r="C396" s="13" t="s">
        <v>59</v>
      </c>
      <c r="D396" s="13"/>
      <c r="E396" s="13"/>
      <c r="F396" s="82"/>
      <c r="G396" s="20"/>
      <c r="H396" s="79">
        <v>0</v>
      </c>
      <c r="I396" s="80">
        <f t="shared" si="18"/>
        <v>6</v>
      </c>
      <c r="J396" s="81"/>
      <c r="K396" s="81"/>
      <c r="L396" s="81"/>
      <c r="M396" s="2">
        <v>500</v>
      </c>
    </row>
    <row r="397" spans="2:13" ht="12.75">
      <c r="B397" s="219"/>
      <c r="F397" s="70"/>
      <c r="H397" s="6">
        <f t="shared" si="17"/>
        <v>0</v>
      </c>
      <c r="I397" s="24">
        <f t="shared" si="18"/>
        <v>0</v>
      </c>
      <c r="M397" s="2">
        <v>500</v>
      </c>
    </row>
    <row r="398" spans="2:13" ht="12.75">
      <c r="B398" s="219"/>
      <c r="F398" s="70"/>
      <c r="H398" s="6">
        <f t="shared" si="17"/>
        <v>0</v>
      </c>
      <c r="I398" s="24">
        <f t="shared" si="18"/>
        <v>0</v>
      </c>
      <c r="M398" s="2">
        <v>500</v>
      </c>
    </row>
    <row r="399" spans="2:13" ht="12.75">
      <c r="B399" s="128">
        <v>400</v>
      </c>
      <c r="C399" s="14" t="s">
        <v>60</v>
      </c>
      <c r="D399" s="14" t="s">
        <v>17</v>
      </c>
      <c r="E399" s="37" t="s">
        <v>103</v>
      </c>
      <c r="F399" s="70" t="s">
        <v>209</v>
      </c>
      <c r="G399" s="38" t="s">
        <v>188</v>
      </c>
      <c r="H399" s="6">
        <f t="shared" si="17"/>
        <v>-400</v>
      </c>
      <c r="I399" s="24">
        <v>0.8</v>
      </c>
      <c r="K399" t="s">
        <v>148</v>
      </c>
      <c r="L399">
        <v>9</v>
      </c>
      <c r="M399" s="2">
        <v>500</v>
      </c>
    </row>
    <row r="400" spans="1:13" s="81" customFormat="1" ht="12.75">
      <c r="A400" s="1"/>
      <c r="B400" s="219">
        <v>1000</v>
      </c>
      <c r="C400" s="1" t="s">
        <v>60</v>
      </c>
      <c r="D400" s="14" t="s">
        <v>17</v>
      </c>
      <c r="E400" s="1" t="s">
        <v>103</v>
      </c>
      <c r="F400" s="70" t="s">
        <v>209</v>
      </c>
      <c r="G400" s="29" t="s">
        <v>190</v>
      </c>
      <c r="H400" s="6">
        <f t="shared" si="17"/>
        <v>-1400</v>
      </c>
      <c r="I400" s="24">
        <v>2</v>
      </c>
      <c r="J400"/>
      <c r="K400" t="s">
        <v>148</v>
      </c>
      <c r="L400">
        <v>9</v>
      </c>
      <c r="M400" s="2">
        <v>500</v>
      </c>
    </row>
    <row r="401" spans="2:13" ht="12.75">
      <c r="B401" s="219">
        <v>1200</v>
      </c>
      <c r="C401" s="1" t="s">
        <v>60</v>
      </c>
      <c r="D401" s="14" t="s">
        <v>17</v>
      </c>
      <c r="E401" s="1" t="s">
        <v>103</v>
      </c>
      <c r="F401" s="70" t="s">
        <v>209</v>
      </c>
      <c r="G401" s="29" t="s">
        <v>192</v>
      </c>
      <c r="H401" s="6">
        <f t="shared" si="17"/>
        <v>-2600</v>
      </c>
      <c r="I401" s="24">
        <v>2.4</v>
      </c>
      <c r="K401" t="s">
        <v>148</v>
      </c>
      <c r="L401">
        <v>9</v>
      </c>
      <c r="M401" s="2">
        <v>500</v>
      </c>
    </row>
    <row r="402" spans="2:13" ht="12.75">
      <c r="B402" s="219">
        <v>400</v>
      </c>
      <c r="C402" s="1" t="s">
        <v>60</v>
      </c>
      <c r="D402" s="14" t="s">
        <v>17</v>
      </c>
      <c r="E402" s="1" t="s">
        <v>103</v>
      </c>
      <c r="F402" s="70" t="s">
        <v>209</v>
      </c>
      <c r="G402" s="29" t="s">
        <v>211</v>
      </c>
      <c r="H402" s="6">
        <f t="shared" si="17"/>
        <v>-3000</v>
      </c>
      <c r="I402" s="24">
        <v>0.8</v>
      </c>
      <c r="K402" t="s">
        <v>148</v>
      </c>
      <c r="L402">
        <v>9</v>
      </c>
      <c r="M402" s="2">
        <v>500</v>
      </c>
    </row>
    <row r="403" spans="1:13" ht="12.75">
      <c r="A403" s="13"/>
      <c r="B403" s="307">
        <f>SUM(B399:B402)</f>
        <v>3000</v>
      </c>
      <c r="C403" s="13"/>
      <c r="D403" s="13"/>
      <c r="E403" s="13" t="s">
        <v>103</v>
      </c>
      <c r="F403" s="82"/>
      <c r="G403" s="20"/>
      <c r="H403" s="79">
        <v>0</v>
      </c>
      <c r="I403" s="80">
        <f t="shared" si="18"/>
        <v>6</v>
      </c>
      <c r="J403" s="81"/>
      <c r="K403" s="81"/>
      <c r="L403" s="81"/>
      <c r="M403" s="2">
        <v>500</v>
      </c>
    </row>
    <row r="404" spans="2:13" ht="12.75">
      <c r="B404" s="219"/>
      <c r="F404" s="70"/>
      <c r="H404" s="6">
        <f aca="true" t="shared" si="19" ref="H404:H466">H403-B404</f>
        <v>0</v>
      </c>
      <c r="I404" s="24">
        <f t="shared" si="18"/>
        <v>0</v>
      </c>
      <c r="M404" s="2">
        <v>500</v>
      </c>
    </row>
    <row r="405" spans="2:13" ht="12.75">
      <c r="B405" s="219"/>
      <c r="F405" s="70"/>
      <c r="H405" s="6">
        <f t="shared" si="19"/>
        <v>0</v>
      </c>
      <c r="I405" s="24">
        <f t="shared" si="18"/>
        <v>0</v>
      </c>
      <c r="M405" s="2">
        <v>500</v>
      </c>
    </row>
    <row r="406" spans="1:13" s="81" customFormat="1" ht="12.75">
      <c r="A406" s="1"/>
      <c r="B406" s="128">
        <v>5000</v>
      </c>
      <c r="C406" s="35" t="s">
        <v>63</v>
      </c>
      <c r="D406" s="14" t="s">
        <v>17</v>
      </c>
      <c r="E406" s="35" t="s">
        <v>91</v>
      </c>
      <c r="F406" s="70" t="s">
        <v>212</v>
      </c>
      <c r="G406" s="33" t="s">
        <v>188</v>
      </c>
      <c r="H406" s="6">
        <f t="shared" si="19"/>
        <v>-5000</v>
      </c>
      <c r="I406" s="24">
        <v>10</v>
      </c>
      <c r="J406"/>
      <c r="K406" t="s">
        <v>148</v>
      </c>
      <c r="L406">
        <v>9</v>
      </c>
      <c r="M406" s="2">
        <v>500</v>
      </c>
    </row>
    <row r="407" spans="2:13" ht="12.75">
      <c r="B407" s="219">
        <v>5000</v>
      </c>
      <c r="C407" s="14" t="s">
        <v>63</v>
      </c>
      <c r="D407" s="14" t="s">
        <v>17</v>
      </c>
      <c r="E407" s="1" t="s">
        <v>91</v>
      </c>
      <c r="F407" s="70" t="s">
        <v>212</v>
      </c>
      <c r="G407" s="29" t="s">
        <v>190</v>
      </c>
      <c r="H407" s="6">
        <f>H406-B407</f>
        <v>-10000</v>
      </c>
      <c r="I407" s="24">
        <v>10</v>
      </c>
      <c r="K407" t="s">
        <v>148</v>
      </c>
      <c r="L407">
        <v>9</v>
      </c>
      <c r="M407" s="2">
        <v>500</v>
      </c>
    </row>
    <row r="408" spans="1:13" ht="12.75">
      <c r="A408" s="13"/>
      <c r="B408" s="307">
        <f>SUM(B406:B407)</f>
        <v>10000</v>
      </c>
      <c r="C408" s="13" t="s">
        <v>63</v>
      </c>
      <c r="D408" s="13"/>
      <c r="E408" s="13"/>
      <c r="F408" s="82"/>
      <c r="G408" s="20"/>
      <c r="H408" s="79">
        <v>0</v>
      </c>
      <c r="I408" s="80">
        <f t="shared" si="18"/>
        <v>20</v>
      </c>
      <c r="J408" s="81"/>
      <c r="K408" s="81"/>
      <c r="L408" s="81"/>
      <c r="M408" s="2">
        <v>500</v>
      </c>
    </row>
    <row r="409" spans="2:13" ht="12.75">
      <c r="B409" s="219"/>
      <c r="F409" s="70"/>
      <c r="H409" s="6">
        <f t="shared" si="19"/>
        <v>0</v>
      </c>
      <c r="I409" s="24">
        <f t="shared" si="18"/>
        <v>0</v>
      </c>
      <c r="M409" s="2">
        <v>500</v>
      </c>
    </row>
    <row r="410" spans="1:13" s="81" customFormat="1" ht="12.75">
      <c r="A410" s="1"/>
      <c r="B410" s="219"/>
      <c r="C410" s="1"/>
      <c r="D410" s="1"/>
      <c r="E410" s="1"/>
      <c r="F410" s="70"/>
      <c r="G410" s="29"/>
      <c r="H410" s="6">
        <f t="shared" si="19"/>
        <v>0</v>
      </c>
      <c r="I410" s="24">
        <f t="shared" si="18"/>
        <v>0</v>
      </c>
      <c r="J410"/>
      <c r="K410"/>
      <c r="L410"/>
      <c r="M410" s="2">
        <v>500</v>
      </c>
    </row>
    <row r="411" spans="2:13" ht="12.75">
      <c r="B411" s="128">
        <v>2000</v>
      </c>
      <c r="C411" s="14" t="s">
        <v>66</v>
      </c>
      <c r="D411" s="14" t="s">
        <v>17</v>
      </c>
      <c r="E411" s="14" t="s">
        <v>91</v>
      </c>
      <c r="F411" s="70" t="s">
        <v>209</v>
      </c>
      <c r="G411" s="32" t="s">
        <v>188</v>
      </c>
      <c r="H411" s="6">
        <f t="shared" si="19"/>
        <v>-2000</v>
      </c>
      <c r="I411" s="24">
        <v>4</v>
      </c>
      <c r="K411" t="s">
        <v>148</v>
      </c>
      <c r="L411">
        <v>9</v>
      </c>
      <c r="M411" s="2">
        <v>500</v>
      </c>
    </row>
    <row r="412" spans="2:13" ht="12.75">
      <c r="B412" s="219">
        <v>2000</v>
      </c>
      <c r="C412" s="1" t="s">
        <v>66</v>
      </c>
      <c r="D412" s="14" t="s">
        <v>17</v>
      </c>
      <c r="E412" s="1" t="s">
        <v>91</v>
      </c>
      <c r="F412" s="70" t="s">
        <v>209</v>
      </c>
      <c r="G412" s="29" t="s">
        <v>190</v>
      </c>
      <c r="H412" s="6">
        <f t="shared" si="19"/>
        <v>-4000</v>
      </c>
      <c r="I412" s="24">
        <v>4</v>
      </c>
      <c r="K412" t="s">
        <v>148</v>
      </c>
      <c r="L412">
        <v>9</v>
      </c>
      <c r="M412" s="2">
        <v>500</v>
      </c>
    </row>
    <row r="413" spans="2:13" ht="12.75">
      <c r="B413" s="219">
        <v>2000</v>
      </c>
      <c r="C413" s="1" t="s">
        <v>66</v>
      </c>
      <c r="D413" s="14" t="s">
        <v>17</v>
      </c>
      <c r="E413" s="1" t="s">
        <v>91</v>
      </c>
      <c r="F413" s="70" t="s">
        <v>209</v>
      </c>
      <c r="G413" s="29" t="s">
        <v>192</v>
      </c>
      <c r="H413" s="6">
        <f>H412-B413</f>
        <v>-6000</v>
      </c>
      <c r="I413" s="24">
        <v>4</v>
      </c>
      <c r="K413" t="s">
        <v>148</v>
      </c>
      <c r="L413">
        <v>9</v>
      </c>
      <c r="M413" s="2">
        <v>500</v>
      </c>
    </row>
    <row r="414" spans="1:13" s="81" customFormat="1" ht="12.75">
      <c r="A414" s="13"/>
      <c r="B414" s="307">
        <f>SUM(B411:B413)</f>
        <v>6000</v>
      </c>
      <c r="C414" s="13" t="s">
        <v>66</v>
      </c>
      <c r="D414" s="13"/>
      <c r="E414" s="13"/>
      <c r="F414" s="82"/>
      <c r="G414" s="20"/>
      <c r="H414" s="79">
        <v>0</v>
      </c>
      <c r="I414" s="80">
        <f t="shared" si="18"/>
        <v>12</v>
      </c>
      <c r="M414" s="2">
        <v>500</v>
      </c>
    </row>
    <row r="415" spans="2:13" ht="12.75">
      <c r="B415" s="219"/>
      <c r="F415" s="70"/>
      <c r="H415" s="6">
        <f t="shared" si="19"/>
        <v>0</v>
      </c>
      <c r="I415" s="24">
        <f t="shared" si="18"/>
        <v>0</v>
      </c>
      <c r="M415" s="2">
        <v>500</v>
      </c>
    </row>
    <row r="416" spans="2:13" ht="12.75">
      <c r="B416" s="219"/>
      <c r="F416" s="70"/>
      <c r="H416" s="6">
        <f t="shared" si="19"/>
        <v>0</v>
      </c>
      <c r="I416" s="24">
        <f t="shared" si="18"/>
        <v>0</v>
      </c>
      <c r="M416" s="2">
        <v>500</v>
      </c>
    </row>
    <row r="417" spans="2:13" ht="12.75">
      <c r="B417" s="219">
        <v>1000</v>
      </c>
      <c r="C417" s="40" t="s">
        <v>106</v>
      </c>
      <c r="D417" s="14" t="s">
        <v>17</v>
      </c>
      <c r="E417" s="40" t="s">
        <v>68</v>
      </c>
      <c r="F417" s="70" t="s">
        <v>209</v>
      </c>
      <c r="G417" s="29" t="s">
        <v>190</v>
      </c>
      <c r="H417" s="6">
        <f t="shared" si="19"/>
        <v>-1000</v>
      </c>
      <c r="I417" s="24">
        <f t="shared" si="18"/>
        <v>2</v>
      </c>
      <c r="J417" s="39"/>
      <c r="K417" t="s">
        <v>148</v>
      </c>
      <c r="L417">
        <v>9</v>
      </c>
      <c r="M417" s="2">
        <v>500</v>
      </c>
    </row>
    <row r="418" spans="1:13" ht="12.75">
      <c r="A418" s="13"/>
      <c r="B418" s="307">
        <f>SUM(B417)</f>
        <v>1000</v>
      </c>
      <c r="C418" s="13"/>
      <c r="D418" s="13"/>
      <c r="E418" s="92" t="s">
        <v>68</v>
      </c>
      <c r="F418" s="82"/>
      <c r="G418" s="20"/>
      <c r="H418" s="79">
        <v>0</v>
      </c>
      <c r="I418" s="80">
        <f t="shared" si="18"/>
        <v>2</v>
      </c>
      <c r="J418" s="81"/>
      <c r="K418" s="81"/>
      <c r="L418" s="81"/>
      <c r="M418" s="2">
        <v>500</v>
      </c>
    </row>
    <row r="419" spans="1:13" s="81" customFormat="1" ht="12.75">
      <c r="A419" s="1"/>
      <c r="B419" s="219"/>
      <c r="C419" s="1"/>
      <c r="D419" s="1"/>
      <c r="E419" s="1"/>
      <c r="F419" s="70"/>
      <c r="G419" s="29"/>
      <c r="H419" s="6">
        <f t="shared" si="19"/>
        <v>0</v>
      </c>
      <c r="I419" s="24">
        <f t="shared" si="18"/>
        <v>0</v>
      </c>
      <c r="J419"/>
      <c r="K419"/>
      <c r="L419"/>
      <c r="M419" s="2">
        <v>500</v>
      </c>
    </row>
    <row r="420" spans="2:13" ht="12.75">
      <c r="B420" s="219"/>
      <c r="F420" s="70"/>
      <c r="H420" s="6">
        <f t="shared" si="19"/>
        <v>0</v>
      </c>
      <c r="I420" s="24">
        <f t="shared" si="18"/>
        <v>0</v>
      </c>
      <c r="M420" s="2">
        <v>500</v>
      </c>
    </row>
    <row r="421" spans="1:13" ht="12.75">
      <c r="A421" s="14"/>
      <c r="B421" s="128">
        <v>1000</v>
      </c>
      <c r="C421" s="14" t="s">
        <v>112</v>
      </c>
      <c r="D421" s="14" t="s">
        <v>17</v>
      </c>
      <c r="E421" s="14" t="s">
        <v>27</v>
      </c>
      <c r="F421" s="93" t="s">
        <v>213</v>
      </c>
      <c r="G421" s="32" t="s">
        <v>188</v>
      </c>
      <c r="H421" s="31">
        <f>H420-B421</f>
        <v>-1000</v>
      </c>
      <c r="I421" s="85">
        <f>+B421/M421</f>
        <v>2</v>
      </c>
      <c r="J421" s="17"/>
      <c r="K421" s="17" t="s">
        <v>148</v>
      </c>
      <c r="L421" s="17">
        <v>9</v>
      </c>
      <c r="M421" s="2">
        <v>500</v>
      </c>
    </row>
    <row r="422" spans="1:13" ht="12.75">
      <c r="A422" s="13"/>
      <c r="B422" s="307">
        <f>SUM(B421)</f>
        <v>1000</v>
      </c>
      <c r="C422" s="13"/>
      <c r="D422" s="13"/>
      <c r="E422" s="13" t="s">
        <v>27</v>
      </c>
      <c r="F422" s="82"/>
      <c r="G422" s="20"/>
      <c r="H422" s="79">
        <v>0</v>
      </c>
      <c r="I422" s="80">
        <f t="shared" si="18"/>
        <v>2</v>
      </c>
      <c r="J422" s="81"/>
      <c r="K422" s="81"/>
      <c r="L422" s="81"/>
      <c r="M422" s="2">
        <v>500</v>
      </c>
    </row>
    <row r="423" spans="2:13" ht="12.75">
      <c r="B423" s="219"/>
      <c r="F423" s="70"/>
      <c r="H423" s="6">
        <f t="shared" si="19"/>
        <v>0</v>
      </c>
      <c r="I423" s="24">
        <f t="shared" si="18"/>
        <v>0</v>
      </c>
      <c r="M423" s="2">
        <v>500</v>
      </c>
    </row>
    <row r="424" spans="1:13" s="81" customFormat="1" ht="12.75">
      <c r="A424" s="1"/>
      <c r="B424" s="219"/>
      <c r="C424" s="1"/>
      <c r="D424" s="1"/>
      <c r="E424" s="1"/>
      <c r="F424" s="70"/>
      <c r="G424" s="29"/>
      <c r="H424" s="6">
        <f t="shared" si="19"/>
        <v>0</v>
      </c>
      <c r="I424" s="24">
        <f t="shared" si="18"/>
        <v>0</v>
      </c>
      <c r="J424"/>
      <c r="K424"/>
      <c r="L424"/>
      <c r="M424" s="2">
        <v>500</v>
      </c>
    </row>
    <row r="425" spans="2:13" ht="12.75">
      <c r="B425" s="219"/>
      <c r="F425" s="70"/>
      <c r="H425" s="6">
        <f t="shared" si="19"/>
        <v>0</v>
      </c>
      <c r="I425" s="24">
        <f t="shared" si="18"/>
        <v>0</v>
      </c>
      <c r="M425" s="2">
        <v>500</v>
      </c>
    </row>
    <row r="426" spans="2:13" ht="12.75">
      <c r="B426" s="219"/>
      <c r="F426" s="70"/>
      <c r="G426" s="271"/>
      <c r="H426" s="6">
        <f t="shared" si="19"/>
        <v>0</v>
      </c>
      <c r="I426" s="24">
        <f t="shared" si="18"/>
        <v>0</v>
      </c>
      <c r="M426" s="2">
        <v>500</v>
      </c>
    </row>
    <row r="427" spans="1:13" ht="12.75">
      <c r="A427" s="13"/>
      <c r="B427" s="307">
        <f>+B433+B444+B450+B456+B462+B468</f>
        <v>47300</v>
      </c>
      <c r="C427" s="75" t="s">
        <v>214</v>
      </c>
      <c r="D427" s="76" t="s">
        <v>202</v>
      </c>
      <c r="E427" s="75" t="s">
        <v>203</v>
      </c>
      <c r="F427" s="77" t="s">
        <v>204</v>
      </c>
      <c r="G427" s="78" t="s">
        <v>231</v>
      </c>
      <c r="H427" s="79"/>
      <c r="I427" s="80">
        <f>+B427/M427</f>
        <v>94.6</v>
      </c>
      <c r="J427" s="80"/>
      <c r="K427" s="80"/>
      <c r="L427" s="81"/>
      <c r="M427" s="2">
        <v>500</v>
      </c>
    </row>
    <row r="428" spans="2:13" ht="12.75">
      <c r="B428" s="219"/>
      <c r="F428" s="70"/>
      <c r="H428" s="6">
        <f t="shared" si="19"/>
        <v>0</v>
      </c>
      <c r="I428" s="24">
        <f t="shared" si="18"/>
        <v>0</v>
      </c>
      <c r="M428" s="2">
        <v>500</v>
      </c>
    </row>
    <row r="429" spans="2:13" ht="12.75">
      <c r="B429" s="219">
        <v>2500</v>
      </c>
      <c r="C429" s="1" t="s">
        <v>35</v>
      </c>
      <c r="D429" s="1" t="s">
        <v>17</v>
      </c>
      <c r="E429" s="1" t="s">
        <v>119</v>
      </c>
      <c r="F429" s="70" t="s">
        <v>215</v>
      </c>
      <c r="G429" s="29" t="s">
        <v>188</v>
      </c>
      <c r="H429" s="6">
        <f t="shared" si="19"/>
        <v>-2500</v>
      </c>
      <c r="I429" s="24">
        <v>5</v>
      </c>
      <c r="K429" t="s">
        <v>35</v>
      </c>
      <c r="L429" s="39">
        <v>10</v>
      </c>
      <c r="M429" s="2">
        <v>500</v>
      </c>
    </row>
    <row r="430" spans="2:13" ht="12.75">
      <c r="B430" s="219">
        <v>2500</v>
      </c>
      <c r="C430" s="1" t="s">
        <v>35</v>
      </c>
      <c r="D430" s="1" t="s">
        <v>17</v>
      </c>
      <c r="E430" s="1" t="s">
        <v>119</v>
      </c>
      <c r="F430" s="70" t="s">
        <v>216</v>
      </c>
      <c r="G430" s="29" t="s">
        <v>190</v>
      </c>
      <c r="H430" s="6">
        <f t="shared" si="19"/>
        <v>-5000</v>
      </c>
      <c r="I430" s="24">
        <v>5</v>
      </c>
      <c r="K430" t="s">
        <v>35</v>
      </c>
      <c r="L430" s="39">
        <v>10</v>
      </c>
      <c r="M430" s="2">
        <v>500</v>
      </c>
    </row>
    <row r="431" spans="2:13" ht="12.75">
      <c r="B431" s="219">
        <v>2500</v>
      </c>
      <c r="C431" s="1" t="s">
        <v>35</v>
      </c>
      <c r="D431" s="1" t="s">
        <v>17</v>
      </c>
      <c r="E431" s="1" t="s">
        <v>119</v>
      </c>
      <c r="F431" s="70" t="s">
        <v>217</v>
      </c>
      <c r="G431" s="29" t="s">
        <v>192</v>
      </c>
      <c r="H431" s="6">
        <f t="shared" si="19"/>
        <v>-7500</v>
      </c>
      <c r="I431" s="24">
        <v>5</v>
      </c>
      <c r="K431" t="s">
        <v>35</v>
      </c>
      <c r="L431" s="39">
        <v>10</v>
      </c>
      <c r="M431" s="2">
        <v>500</v>
      </c>
    </row>
    <row r="432" spans="2:13" ht="12.75">
      <c r="B432" s="219">
        <v>2000</v>
      </c>
      <c r="C432" s="1" t="s">
        <v>35</v>
      </c>
      <c r="D432" s="1" t="s">
        <v>17</v>
      </c>
      <c r="E432" s="1" t="s">
        <v>85</v>
      </c>
      <c r="F432" s="70" t="s">
        <v>218</v>
      </c>
      <c r="G432" s="29" t="s">
        <v>211</v>
      </c>
      <c r="H432" s="6">
        <f>H431-B432</f>
        <v>-9500</v>
      </c>
      <c r="I432" s="24">
        <f>+B432/M432</f>
        <v>4</v>
      </c>
      <c r="K432" t="s">
        <v>35</v>
      </c>
      <c r="L432">
        <v>10</v>
      </c>
      <c r="M432" s="2">
        <v>500</v>
      </c>
    </row>
    <row r="433" spans="1:13" ht="12.75">
      <c r="A433" s="13"/>
      <c r="B433" s="307">
        <f>SUM(B429:B432)</f>
        <v>9500</v>
      </c>
      <c r="C433" s="13" t="s">
        <v>35</v>
      </c>
      <c r="D433" s="13"/>
      <c r="E433" s="13"/>
      <c r="F433" s="82"/>
      <c r="G433" s="20"/>
      <c r="H433" s="79">
        <v>0</v>
      </c>
      <c r="I433" s="80">
        <f t="shared" si="18"/>
        <v>19</v>
      </c>
      <c r="J433" s="81"/>
      <c r="K433" s="81"/>
      <c r="L433" s="81"/>
      <c r="M433" s="2">
        <v>500</v>
      </c>
    </row>
    <row r="434" spans="2:13" ht="12.75">
      <c r="B434" s="219"/>
      <c r="F434" s="70"/>
      <c r="H434" s="6">
        <f t="shared" si="19"/>
        <v>0</v>
      </c>
      <c r="I434" s="24">
        <f t="shared" si="18"/>
        <v>0</v>
      </c>
      <c r="M434" s="2">
        <v>500</v>
      </c>
    </row>
    <row r="435" spans="1:13" s="81" customFormat="1" ht="12.75">
      <c r="A435" s="1"/>
      <c r="B435" s="219"/>
      <c r="C435" s="1"/>
      <c r="D435" s="1"/>
      <c r="E435" s="1"/>
      <c r="F435" s="70"/>
      <c r="G435" s="29"/>
      <c r="H435" s="6">
        <f t="shared" si="19"/>
        <v>0</v>
      </c>
      <c r="I435" s="24">
        <f t="shared" si="18"/>
        <v>0</v>
      </c>
      <c r="J435"/>
      <c r="K435"/>
      <c r="L435"/>
      <c r="M435" s="2">
        <v>500</v>
      </c>
    </row>
    <row r="436" spans="2:13" ht="12.75">
      <c r="B436" s="219">
        <v>500</v>
      </c>
      <c r="C436" s="1" t="s">
        <v>219</v>
      </c>
      <c r="D436" s="14" t="s">
        <v>17</v>
      </c>
      <c r="E436" s="1" t="s">
        <v>91</v>
      </c>
      <c r="F436" s="70" t="s">
        <v>220</v>
      </c>
      <c r="G436" s="29" t="s">
        <v>188</v>
      </c>
      <c r="H436" s="6">
        <f t="shared" si="19"/>
        <v>-500</v>
      </c>
      <c r="I436" s="24">
        <f t="shared" si="18"/>
        <v>1</v>
      </c>
      <c r="K436" t="s">
        <v>119</v>
      </c>
      <c r="L436">
        <v>10</v>
      </c>
      <c r="M436" s="2">
        <v>500</v>
      </c>
    </row>
    <row r="437" spans="2:13" ht="12.75">
      <c r="B437" s="219">
        <v>500</v>
      </c>
      <c r="C437" s="1" t="s">
        <v>221</v>
      </c>
      <c r="D437" s="14" t="s">
        <v>17</v>
      </c>
      <c r="E437" s="1" t="s">
        <v>91</v>
      </c>
      <c r="F437" s="70" t="s">
        <v>220</v>
      </c>
      <c r="G437" s="29" t="s">
        <v>188</v>
      </c>
      <c r="H437" s="6">
        <f t="shared" si="19"/>
        <v>-1000</v>
      </c>
      <c r="I437" s="24">
        <f t="shared" si="18"/>
        <v>1</v>
      </c>
      <c r="K437" t="s">
        <v>119</v>
      </c>
      <c r="L437">
        <v>10</v>
      </c>
      <c r="M437" s="2">
        <v>500</v>
      </c>
    </row>
    <row r="438" spans="2:13" ht="12.75">
      <c r="B438" s="219">
        <v>1500</v>
      </c>
      <c r="C438" s="268" t="s">
        <v>1172</v>
      </c>
      <c r="D438" s="14" t="s">
        <v>17</v>
      </c>
      <c r="E438" s="1" t="s">
        <v>91</v>
      </c>
      <c r="F438" s="70" t="s">
        <v>220</v>
      </c>
      <c r="G438" s="29" t="s">
        <v>188</v>
      </c>
      <c r="H438" s="6">
        <f t="shared" si="19"/>
        <v>-2500</v>
      </c>
      <c r="I438" s="24">
        <f t="shared" si="18"/>
        <v>3</v>
      </c>
      <c r="K438" t="s">
        <v>119</v>
      </c>
      <c r="L438">
        <v>10</v>
      </c>
      <c r="M438" s="2">
        <v>500</v>
      </c>
    </row>
    <row r="439" spans="2:13" ht="12.75">
      <c r="B439" s="219">
        <v>1500</v>
      </c>
      <c r="C439" s="1" t="s">
        <v>222</v>
      </c>
      <c r="D439" s="14" t="s">
        <v>17</v>
      </c>
      <c r="E439" s="1" t="s">
        <v>91</v>
      </c>
      <c r="F439" s="70" t="s">
        <v>220</v>
      </c>
      <c r="G439" s="29" t="s">
        <v>190</v>
      </c>
      <c r="H439" s="6">
        <f t="shared" si="19"/>
        <v>-4000</v>
      </c>
      <c r="I439" s="24">
        <f t="shared" si="18"/>
        <v>3</v>
      </c>
      <c r="K439" t="s">
        <v>119</v>
      </c>
      <c r="L439">
        <v>10</v>
      </c>
      <c r="M439" s="2">
        <v>500</v>
      </c>
    </row>
    <row r="440" spans="2:13" ht="12.75">
      <c r="B440" s="219">
        <v>1500</v>
      </c>
      <c r="C440" s="1" t="s">
        <v>223</v>
      </c>
      <c r="D440" s="14" t="s">
        <v>17</v>
      </c>
      <c r="E440" s="1" t="s">
        <v>91</v>
      </c>
      <c r="F440" s="70" t="s">
        <v>220</v>
      </c>
      <c r="G440" s="29" t="s">
        <v>190</v>
      </c>
      <c r="H440" s="6">
        <f t="shared" si="19"/>
        <v>-5500</v>
      </c>
      <c r="I440" s="24">
        <f t="shared" si="18"/>
        <v>3</v>
      </c>
      <c r="K440" t="s">
        <v>119</v>
      </c>
      <c r="L440">
        <v>10</v>
      </c>
      <c r="M440" s="2">
        <v>500</v>
      </c>
    </row>
    <row r="441" spans="1:13" s="81" customFormat="1" ht="12.75">
      <c r="A441" s="1"/>
      <c r="B441" s="219">
        <v>1500</v>
      </c>
      <c r="C441" s="1" t="s">
        <v>224</v>
      </c>
      <c r="D441" s="14" t="s">
        <v>17</v>
      </c>
      <c r="E441" s="1" t="s">
        <v>91</v>
      </c>
      <c r="F441" s="70" t="s">
        <v>220</v>
      </c>
      <c r="G441" s="29" t="s">
        <v>192</v>
      </c>
      <c r="H441" s="6">
        <f t="shared" si="19"/>
        <v>-7000</v>
      </c>
      <c r="I441" s="24">
        <f t="shared" si="18"/>
        <v>3</v>
      </c>
      <c r="J441"/>
      <c r="K441" t="s">
        <v>119</v>
      </c>
      <c r="L441">
        <v>10</v>
      </c>
      <c r="M441" s="2">
        <v>500</v>
      </c>
    </row>
    <row r="442" spans="2:13" ht="12.75">
      <c r="B442" s="219">
        <v>1500</v>
      </c>
      <c r="C442" s="1" t="s">
        <v>225</v>
      </c>
      <c r="D442" s="14" t="s">
        <v>17</v>
      </c>
      <c r="E442" s="1" t="s">
        <v>91</v>
      </c>
      <c r="F442" s="70" t="s">
        <v>220</v>
      </c>
      <c r="G442" s="29" t="s">
        <v>192</v>
      </c>
      <c r="H442" s="6">
        <f t="shared" si="19"/>
        <v>-8500</v>
      </c>
      <c r="I442" s="24">
        <f t="shared" si="18"/>
        <v>3</v>
      </c>
      <c r="K442" t="s">
        <v>119</v>
      </c>
      <c r="L442">
        <v>10</v>
      </c>
      <c r="M442" s="2">
        <v>500</v>
      </c>
    </row>
    <row r="443" spans="2:13" ht="12.75">
      <c r="B443" s="219">
        <v>1500</v>
      </c>
      <c r="C443" s="1" t="s">
        <v>226</v>
      </c>
      <c r="D443" s="14" t="s">
        <v>17</v>
      </c>
      <c r="E443" s="1" t="s">
        <v>91</v>
      </c>
      <c r="F443" s="70" t="s">
        <v>220</v>
      </c>
      <c r="G443" s="29" t="s">
        <v>211</v>
      </c>
      <c r="H443" s="6">
        <f>H442-B443</f>
        <v>-10000</v>
      </c>
      <c r="I443" s="24">
        <f t="shared" si="18"/>
        <v>3</v>
      </c>
      <c r="K443" t="s">
        <v>119</v>
      </c>
      <c r="L443">
        <v>10</v>
      </c>
      <c r="M443" s="2">
        <v>500</v>
      </c>
    </row>
    <row r="444" spans="1:13" ht="12.75">
      <c r="A444" s="13"/>
      <c r="B444" s="307">
        <f>SUM(B436:B443)</f>
        <v>10000</v>
      </c>
      <c r="C444" s="13" t="s">
        <v>59</v>
      </c>
      <c r="D444" s="13"/>
      <c r="E444" s="13"/>
      <c r="F444" s="82"/>
      <c r="G444" s="20"/>
      <c r="H444" s="79">
        <v>0</v>
      </c>
      <c r="I444" s="80">
        <f t="shared" si="18"/>
        <v>20</v>
      </c>
      <c r="J444" s="81"/>
      <c r="K444" s="81"/>
      <c r="L444" s="81"/>
      <c r="M444" s="2">
        <v>500</v>
      </c>
    </row>
    <row r="445" spans="2:13" ht="12.75">
      <c r="B445" s="219"/>
      <c r="F445" s="70"/>
      <c r="H445" s="6">
        <f t="shared" si="19"/>
        <v>0</v>
      </c>
      <c r="I445" s="24">
        <f t="shared" si="18"/>
        <v>0</v>
      </c>
      <c r="M445" s="2">
        <v>500</v>
      </c>
    </row>
    <row r="446" spans="2:13" ht="12.75">
      <c r="B446" s="219"/>
      <c r="F446" s="70"/>
      <c r="H446" s="6">
        <f t="shared" si="19"/>
        <v>0</v>
      </c>
      <c r="I446" s="24">
        <f t="shared" si="18"/>
        <v>0</v>
      </c>
      <c r="M446" s="2">
        <v>500</v>
      </c>
    </row>
    <row r="447" spans="1:13" s="81" customFormat="1" ht="12.75">
      <c r="A447" s="1"/>
      <c r="B447" s="219">
        <v>1500</v>
      </c>
      <c r="C447" s="1" t="s">
        <v>60</v>
      </c>
      <c r="D447" s="14" t="s">
        <v>17</v>
      </c>
      <c r="E447" s="1" t="s">
        <v>61</v>
      </c>
      <c r="F447" s="70" t="s">
        <v>220</v>
      </c>
      <c r="G447" s="29" t="s">
        <v>188</v>
      </c>
      <c r="H447" s="6">
        <f t="shared" si="19"/>
        <v>-1500</v>
      </c>
      <c r="I447" s="24">
        <v>3</v>
      </c>
      <c r="J447"/>
      <c r="K447" t="s">
        <v>119</v>
      </c>
      <c r="L447">
        <v>10</v>
      </c>
      <c r="M447" s="2">
        <v>500</v>
      </c>
    </row>
    <row r="448" spans="2:13" ht="12.75">
      <c r="B448" s="219">
        <v>1400</v>
      </c>
      <c r="C448" s="1" t="s">
        <v>60</v>
      </c>
      <c r="D448" s="14" t="s">
        <v>17</v>
      </c>
      <c r="E448" s="1" t="s">
        <v>61</v>
      </c>
      <c r="F448" s="70" t="s">
        <v>220</v>
      </c>
      <c r="G448" s="29" t="s">
        <v>190</v>
      </c>
      <c r="H448" s="6">
        <f t="shared" si="19"/>
        <v>-2900</v>
      </c>
      <c r="I448" s="24">
        <v>2.8</v>
      </c>
      <c r="K448" t="s">
        <v>119</v>
      </c>
      <c r="L448">
        <v>10</v>
      </c>
      <c r="M448" s="2">
        <v>500</v>
      </c>
    </row>
    <row r="449" spans="2:13" ht="12.75">
      <c r="B449" s="219">
        <v>1200</v>
      </c>
      <c r="C449" s="1" t="s">
        <v>60</v>
      </c>
      <c r="D449" s="14" t="s">
        <v>17</v>
      </c>
      <c r="E449" s="1" t="s">
        <v>61</v>
      </c>
      <c r="F449" s="70" t="s">
        <v>220</v>
      </c>
      <c r="G449" s="29" t="s">
        <v>192</v>
      </c>
      <c r="H449" s="6">
        <f>H448-B449</f>
        <v>-4100</v>
      </c>
      <c r="I449" s="24">
        <v>2.4</v>
      </c>
      <c r="K449" t="s">
        <v>119</v>
      </c>
      <c r="L449">
        <v>10</v>
      </c>
      <c r="M449" s="2">
        <v>500</v>
      </c>
    </row>
    <row r="450" spans="1:13" ht="12.75">
      <c r="A450" s="13"/>
      <c r="B450" s="307">
        <f>SUM(B447:B449)</f>
        <v>4100</v>
      </c>
      <c r="C450" s="13"/>
      <c r="D450" s="13"/>
      <c r="E450" s="13" t="s">
        <v>61</v>
      </c>
      <c r="F450" s="82"/>
      <c r="G450" s="20"/>
      <c r="H450" s="79">
        <v>0</v>
      </c>
      <c r="I450" s="80">
        <f t="shared" si="18"/>
        <v>8.2</v>
      </c>
      <c r="J450" s="81"/>
      <c r="K450" s="81"/>
      <c r="L450" s="81"/>
      <c r="M450" s="2">
        <v>500</v>
      </c>
    </row>
    <row r="451" spans="2:13" ht="12.75">
      <c r="B451" s="219"/>
      <c r="F451" s="70"/>
      <c r="H451" s="6">
        <f t="shared" si="19"/>
        <v>0</v>
      </c>
      <c r="I451" s="24">
        <f t="shared" si="18"/>
        <v>0</v>
      </c>
      <c r="M451" s="2">
        <v>500</v>
      </c>
    </row>
    <row r="452" spans="2:13" ht="12.75">
      <c r="B452" s="219"/>
      <c r="F452" s="70"/>
      <c r="H452" s="6">
        <f t="shared" si="19"/>
        <v>0</v>
      </c>
      <c r="I452" s="24">
        <f t="shared" si="18"/>
        <v>0</v>
      </c>
      <c r="M452" s="2">
        <v>500</v>
      </c>
    </row>
    <row r="453" spans="1:13" s="81" customFormat="1" ht="12.75">
      <c r="A453" s="1"/>
      <c r="B453" s="219">
        <v>5000</v>
      </c>
      <c r="C453" s="1" t="s">
        <v>63</v>
      </c>
      <c r="D453" s="14" t="s">
        <v>17</v>
      </c>
      <c r="E453" s="1" t="s">
        <v>91</v>
      </c>
      <c r="F453" s="70" t="s">
        <v>227</v>
      </c>
      <c r="G453" s="29" t="s">
        <v>188</v>
      </c>
      <c r="H453" s="6">
        <f t="shared" si="19"/>
        <v>-5000</v>
      </c>
      <c r="I453" s="24">
        <v>10</v>
      </c>
      <c r="J453"/>
      <c r="K453" t="s">
        <v>119</v>
      </c>
      <c r="L453">
        <v>10</v>
      </c>
      <c r="M453" s="2">
        <v>500</v>
      </c>
    </row>
    <row r="454" spans="2:13" ht="12.75">
      <c r="B454" s="219">
        <v>5000</v>
      </c>
      <c r="C454" s="1" t="s">
        <v>63</v>
      </c>
      <c r="D454" s="14" t="s">
        <v>17</v>
      </c>
      <c r="E454" s="1" t="s">
        <v>91</v>
      </c>
      <c r="F454" s="70" t="s">
        <v>227</v>
      </c>
      <c r="G454" s="29" t="s">
        <v>190</v>
      </c>
      <c r="H454" s="6">
        <f t="shared" si="19"/>
        <v>-10000</v>
      </c>
      <c r="I454" s="24">
        <v>10</v>
      </c>
      <c r="K454" t="s">
        <v>119</v>
      </c>
      <c r="L454">
        <v>10</v>
      </c>
      <c r="M454" s="2">
        <v>500</v>
      </c>
    </row>
    <row r="455" spans="1:13" ht="12.75">
      <c r="A455" s="44"/>
      <c r="B455" s="128">
        <v>5000</v>
      </c>
      <c r="C455" s="35" t="s">
        <v>63</v>
      </c>
      <c r="D455" s="14" t="s">
        <v>17</v>
      </c>
      <c r="E455" s="37" t="s">
        <v>91</v>
      </c>
      <c r="F455" s="70" t="s">
        <v>227</v>
      </c>
      <c r="G455" s="38" t="s">
        <v>192</v>
      </c>
      <c r="H455" s="6">
        <f>H454-B455</f>
        <v>-15000</v>
      </c>
      <c r="I455" s="24">
        <v>10</v>
      </c>
      <c r="J455" s="45"/>
      <c r="K455" t="s">
        <v>119</v>
      </c>
      <c r="L455">
        <v>10</v>
      </c>
      <c r="M455" s="2">
        <v>500</v>
      </c>
    </row>
    <row r="456" spans="1:13" ht="12.75">
      <c r="A456" s="13"/>
      <c r="B456" s="307">
        <f>SUM(B453:B455)</f>
        <v>15000</v>
      </c>
      <c r="C456" s="13" t="s">
        <v>63</v>
      </c>
      <c r="D456" s="13"/>
      <c r="E456" s="13"/>
      <c r="F456" s="82"/>
      <c r="G456" s="20"/>
      <c r="H456" s="79">
        <v>0</v>
      </c>
      <c r="I456" s="80">
        <f>+B456/M456</f>
        <v>30</v>
      </c>
      <c r="J456" s="81"/>
      <c r="K456" s="81"/>
      <c r="L456" s="81"/>
      <c r="M456" s="2">
        <v>500</v>
      </c>
    </row>
    <row r="457" spans="2:13" ht="12.75">
      <c r="B457" s="219"/>
      <c r="F457" s="70"/>
      <c r="H457" s="6">
        <f t="shared" si="19"/>
        <v>0</v>
      </c>
      <c r="I457" s="24">
        <f>+B457/M457</f>
        <v>0</v>
      </c>
      <c r="M457" s="2">
        <v>500</v>
      </c>
    </row>
    <row r="458" spans="2:13" ht="12.75">
      <c r="B458" s="219"/>
      <c r="F458" s="70"/>
      <c r="H458" s="6">
        <f t="shared" si="19"/>
        <v>0</v>
      </c>
      <c r="I458" s="24">
        <f>+B458/M458</f>
        <v>0</v>
      </c>
      <c r="M458" s="2">
        <v>500</v>
      </c>
    </row>
    <row r="459" spans="1:13" s="81" customFormat="1" ht="12.75">
      <c r="A459" s="1"/>
      <c r="B459" s="219">
        <v>2000</v>
      </c>
      <c r="C459" s="1" t="s">
        <v>66</v>
      </c>
      <c r="D459" s="14" t="s">
        <v>17</v>
      </c>
      <c r="E459" s="1" t="s">
        <v>91</v>
      </c>
      <c r="F459" s="70" t="s">
        <v>220</v>
      </c>
      <c r="G459" s="29" t="s">
        <v>188</v>
      </c>
      <c r="H459" s="6">
        <f t="shared" si="19"/>
        <v>-2000</v>
      </c>
      <c r="I459" s="24">
        <v>4</v>
      </c>
      <c r="J459"/>
      <c r="K459" t="s">
        <v>119</v>
      </c>
      <c r="L459">
        <v>10</v>
      </c>
      <c r="M459" s="2">
        <v>500</v>
      </c>
    </row>
    <row r="460" spans="2:13" ht="12.75">
      <c r="B460" s="219">
        <v>2000</v>
      </c>
      <c r="C460" s="1" t="s">
        <v>66</v>
      </c>
      <c r="D460" s="14" t="s">
        <v>17</v>
      </c>
      <c r="E460" s="1" t="s">
        <v>91</v>
      </c>
      <c r="F460" s="70" t="s">
        <v>220</v>
      </c>
      <c r="G460" s="29" t="s">
        <v>190</v>
      </c>
      <c r="H460" s="6">
        <f t="shared" si="19"/>
        <v>-4000</v>
      </c>
      <c r="I460" s="24">
        <v>4</v>
      </c>
      <c r="K460" t="s">
        <v>119</v>
      </c>
      <c r="L460">
        <v>10</v>
      </c>
      <c r="M460" s="2">
        <v>500</v>
      </c>
    </row>
    <row r="461" spans="2:13" ht="12.75">
      <c r="B461" s="219">
        <v>2000</v>
      </c>
      <c r="C461" s="1" t="s">
        <v>66</v>
      </c>
      <c r="D461" s="14" t="s">
        <v>17</v>
      </c>
      <c r="E461" s="1" t="s">
        <v>91</v>
      </c>
      <c r="F461" s="70" t="s">
        <v>220</v>
      </c>
      <c r="G461" s="29" t="s">
        <v>192</v>
      </c>
      <c r="H461" s="6">
        <f>H460-B461</f>
        <v>-6000</v>
      </c>
      <c r="I461" s="24">
        <v>4</v>
      </c>
      <c r="K461" t="s">
        <v>119</v>
      </c>
      <c r="L461">
        <v>10</v>
      </c>
      <c r="M461" s="2">
        <v>500</v>
      </c>
    </row>
    <row r="462" spans="1:13" ht="12.75">
      <c r="A462" s="13"/>
      <c r="B462" s="307">
        <f>SUM(B459:B461)</f>
        <v>6000</v>
      </c>
      <c r="C462" s="13" t="s">
        <v>66</v>
      </c>
      <c r="D462" s="13"/>
      <c r="E462" s="13"/>
      <c r="F462" s="82"/>
      <c r="G462" s="20"/>
      <c r="H462" s="79">
        <v>0</v>
      </c>
      <c r="I462" s="80">
        <f>+B462/M462</f>
        <v>12</v>
      </c>
      <c r="J462" s="81"/>
      <c r="K462" s="81"/>
      <c r="L462" s="81"/>
      <c r="M462" s="2">
        <v>500</v>
      </c>
    </row>
    <row r="463" spans="2:13" ht="12.75">
      <c r="B463" s="219"/>
      <c r="F463" s="70"/>
      <c r="H463" s="6">
        <f t="shared" si="19"/>
        <v>0</v>
      </c>
      <c r="I463" s="24">
        <f>+B463/M463</f>
        <v>0</v>
      </c>
      <c r="M463" s="2">
        <v>500</v>
      </c>
    </row>
    <row r="464" spans="1:13" s="81" customFormat="1" ht="12.75">
      <c r="A464" s="1"/>
      <c r="B464" s="219"/>
      <c r="C464" s="1"/>
      <c r="D464" s="1"/>
      <c r="E464" s="1"/>
      <c r="F464" s="70"/>
      <c r="G464" s="29"/>
      <c r="H464" s="6">
        <f t="shared" si="19"/>
        <v>0</v>
      </c>
      <c r="I464" s="24">
        <f>+B464/M464</f>
        <v>0</v>
      </c>
      <c r="J464"/>
      <c r="K464"/>
      <c r="L464"/>
      <c r="M464" s="2">
        <v>500</v>
      </c>
    </row>
    <row r="465" spans="2:13" ht="12.75">
      <c r="B465" s="219">
        <v>1000</v>
      </c>
      <c r="C465" s="1" t="s">
        <v>106</v>
      </c>
      <c r="D465" s="14" t="s">
        <v>17</v>
      </c>
      <c r="E465" s="1" t="s">
        <v>68</v>
      </c>
      <c r="F465" s="70" t="s">
        <v>220</v>
      </c>
      <c r="G465" s="29" t="s">
        <v>188</v>
      </c>
      <c r="H465" s="6">
        <f t="shared" si="19"/>
        <v>-1000</v>
      </c>
      <c r="I465" s="24">
        <v>2</v>
      </c>
      <c r="K465" t="s">
        <v>119</v>
      </c>
      <c r="L465">
        <v>10</v>
      </c>
      <c r="M465" s="2">
        <v>500</v>
      </c>
    </row>
    <row r="466" spans="2:13" ht="12.75">
      <c r="B466" s="219">
        <v>1100</v>
      </c>
      <c r="C466" s="1" t="s">
        <v>106</v>
      </c>
      <c r="D466" s="14" t="s">
        <v>17</v>
      </c>
      <c r="E466" s="1" t="s">
        <v>68</v>
      </c>
      <c r="F466" s="70" t="s">
        <v>220</v>
      </c>
      <c r="G466" s="29" t="s">
        <v>190</v>
      </c>
      <c r="H466" s="6">
        <f t="shared" si="19"/>
        <v>-2100</v>
      </c>
      <c r="I466" s="24">
        <v>2.2</v>
      </c>
      <c r="K466" t="s">
        <v>119</v>
      </c>
      <c r="L466">
        <v>10</v>
      </c>
      <c r="M466" s="2">
        <v>500</v>
      </c>
    </row>
    <row r="467" spans="2:13" ht="12.75">
      <c r="B467" s="219">
        <v>600</v>
      </c>
      <c r="C467" s="1" t="s">
        <v>106</v>
      </c>
      <c r="D467" s="14" t="s">
        <v>17</v>
      </c>
      <c r="E467" s="1" t="s">
        <v>68</v>
      </c>
      <c r="F467" s="70" t="s">
        <v>220</v>
      </c>
      <c r="G467" s="29" t="s">
        <v>192</v>
      </c>
      <c r="H467" s="6">
        <f>H466-B467</f>
        <v>-2700</v>
      </c>
      <c r="I467" s="24">
        <v>1.2</v>
      </c>
      <c r="K467" t="s">
        <v>119</v>
      </c>
      <c r="L467">
        <v>10</v>
      </c>
      <c r="M467" s="2">
        <v>500</v>
      </c>
    </row>
    <row r="468" spans="1:13" ht="12.75">
      <c r="A468" s="13"/>
      <c r="B468" s="307">
        <f>SUM(B465:B467)</f>
        <v>2700</v>
      </c>
      <c r="C468" s="13"/>
      <c r="D468" s="13"/>
      <c r="E468" s="13" t="s">
        <v>68</v>
      </c>
      <c r="F468" s="82"/>
      <c r="G468" s="20"/>
      <c r="H468" s="79">
        <v>0</v>
      </c>
      <c r="I468" s="80">
        <f aca="true" t="shared" si="20" ref="I468:I474">+B468/M468</f>
        <v>5.4</v>
      </c>
      <c r="J468" s="81"/>
      <c r="K468" s="81"/>
      <c r="L468" s="81"/>
      <c r="M468" s="2">
        <v>500</v>
      </c>
    </row>
    <row r="469" spans="2:13" ht="12.75">
      <c r="B469" s="219"/>
      <c r="F469" s="70"/>
      <c r="H469" s="6">
        <f>H468-B469</f>
        <v>0</v>
      </c>
      <c r="I469" s="24">
        <f t="shared" si="20"/>
        <v>0</v>
      </c>
      <c r="M469" s="2">
        <v>500</v>
      </c>
    </row>
    <row r="470" spans="1:13" s="81" customFormat="1" ht="12.75">
      <c r="A470" s="1"/>
      <c r="B470" s="219"/>
      <c r="C470" s="1"/>
      <c r="D470" s="1"/>
      <c r="E470" s="1"/>
      <c r="F470" s="70"/>
      <c r="G470" s="29"/>
      <c r="H470" s="6">
        <f>H469-B470</f>
        <v>0</v>
      </c>
      <c r="I470" s="24">
        <f t="shared" si="20"/>
        <v>0</v>
      </c>
      <c r="J470"/>
      <c r="K470"/>
      <c r="L470"/>
      <c r="M470" s="2">
        <v>500</v>
      </c>
    </row>
    <row r="471" spans="2:13" ht="12.75">
      <c r="B471" s="219"/>
      <c r="F471" s="70"/>
      <c r="H471" s="6">
        <f>H470-B471</f>
        <v>0</v>
      </c>
      <c r="I471" s="24">
        <f t="shared" si="20"/>
        <v>0</v>
      </c>
      <c r="M471" s="2">
        <v>500</v>
      </c>
    </row>
    <row r="472" spans="2:13" ht="12.75">
      <c r="B472" s="219"/>
      <c r="F472" s="70"/>
      <c r="H472" s="6">
        <f>H471-B472</f>
        <v>0</v>
      </c>
      <c r="I472" s="24">
        <f t="shared" si="20"/>
        <v>0</v>
      </c>
      <c r="M472" s="2">
        <v>500</v>
      </c>
    </row>
    <row r="473" spans="1:13" ht="12.75">
      <c r="A473" s="13"/>
      <c r="B473" s="74">
        <f>+B479+B489+B497+B502+B508+B512+B516</f>
        <v>48200</v>
      </c>
      <c r="C473" s="75" t="s">
        <v>228</v>
      </c>
      <c r="D473" s="76" t="s">
        <v>229</v>
      </c>
      <c r="E473" s="75" t="s">
        <v>117</v>
      </c>
      <c r="F473" s="77" t="s">
        <v>230</v>
      </c>
      <c r="G473" s="78" t="s">
        <v>231</v>
      </c>
      <c r="H473" s="79"/>
      <c r="I473" s="80">
        <f t="shared" si="20"/>
        <v>96.4</v>
      </c>
      <c r="J473" s="80"/>
      <c r="K473" s="80"/>
      <c r="L473" s="81"/>
      <c r="M473" s="2">
        <v>500</v>
      </c>
    </row>
    <row r="474" spans="2:13" ht="12.75">
      <c r="B474" s="219"/>
      <c r="F474" s="70"/>
      <c r="H474" s="6">
        <f>H473-B474</f>
        <v>0</v>
      </c>
      <c r="I474" s="24">
        <f t="shared" si="20"/>
        <v>0</v>
      </c>
      <c r="M474" s="2">
        <v>500</v>
      </c>
    </row>
    <row r="475" spans="2:13" ht="12.75">
      <c r="B475" s="219">
        <v>3000</v>
      </c>
      <c r="C475" s="1" t="s">
        <v>35</v>
      </c>
      <c r="D475" s="1" t="s">
        <v>17</v>
      </c>
      <c r="E475" s="1" t="s">
        <v>74</v>
      </c>
      <c r="F475" s="70" t="s">
        <v>232</v>
      </c>
      <c r="G475" s="29" t="s">
        <v>188</v>
      </c>
      <c r="H475" s="6">
        <f>H474-B475</f>
        <v>-3000</v>
      </c>
      <c r="I475" s="24">
        <v>6</v>
      </c>
      <c r="K475" t="s">
        <v>35</v>
      </c>
      <c r="L475">
        <v>11</v>
      </c>
      <c r="M475" s="2">
        <v>500</v>
      </c>
    </row>
    <row r="476" spans="2:13" ht="12.75">
      <c r="B476" s="219">
        <v>3000</v>
      </c>
      <c r="C476" s="1" t="s">
        <v>35</v>
      </c>
      <c r="D476" s="1" t="s">
        <v>17</v>
      </c>
      <c r="E476" s="1" t="s">
        <v>74</v>
      </c>
      <c r="F476" s="70" t="s">
        <v>233</v>
      </c>
      <c r="G476" s="29" t="s">
        <v>190</v>
      </c>
      <c r="H476" s="6">
        <f>H475-B476</f>
        <v>-6000</v>
      </c>
      <c r="I476" s="24">
        <v>6</v>
      </c>
      <c r="K476" t="s">
        <v>35</v>
      </c>
      <c r="L476">
        <v>11</v>
      </c>
      <c r="M476" s="2">
        <v>500</v>
      </c>
    </row>
    <row r="477" spans="2:13" ht="12.75">
      <c r="B477" s="219">
        <v>3000</v>
      </c>
      <c r="C477" s="1" t="s">
        <v>35</v>
      </c>
      <c r="D477" s="1" t="s">
        <v>17</v>
      </c>
      <c r="E477" s="1" t="s">
        <v>74</v>
      </c>
      <c r="F477" s="70" t="s">
        <v>234</v>
      </c>
      <c r="G477" s="29" t="s">
        <v>192</v>
      </c>
      <c r="H477" s="6">
        <f>H476-B477</f>
        <v>-9000</v>
      </c>
      <c r="I477" s="24">
        <v>6</v>
      </c>
      <c r="K477" t="s">
        <v>35</v>
      </c>
      <c r="L477">
        <v>11</v>
      </c>
      <c r="M477" s="2">
        <v>500</v>
      </c>
    </row>
    <row r="478" spans="2:13" ht="12.75">
      <c r="B478" s="128">
        <v>6000</v>
      </c>
      <c r="C478" s="1" t="s">
        <v>35</v>
      </c>
      <c r="D478" s="1" t="s">
        <v>17</v>
      </c>
      <c r="E478" s="1" t="s">
        <v>74</v>
      </c>
      <c r="F478" s="70" t="s">
        <v>235</v>
      </c>
      <c r="G478" s="29" t="s">
        <v>211</v>
      </c>
      <c r="H478" s="6">
        <f>H477-B478</f>
        <v>-15000</v>
      </c>
      <c r="I478" s="24">
        <v>12</v>
      </c>
      <c r="K478" t="s">
        <v>35</v>
      </c>
      <c r="L478">
        <v>11</v>
      </c>
      <c r="M478" s="2">
        <v>500</v>
      </c>
    </row>
    <row r="479" spans="1:13" ht="12.75">
      <c r="A479" s="13"/>
      <c r="B479" s="307">
        <f>SUM(B475:B478)</f>
        <v>15000</v>
      </c>
      <c r="C479" s="13" t="s">
        <v>35</v>
      </c>
      <c r="D479" s="13"/>
      <c r="E479" s="13"/>
      <c r="F479" s="82"/>
      <c r="G479" s="20"/>
      <c r="H479" s="79">
        <v>0</v>
      </c>
      <c r="I479" s="80">
        <f aca="true" t="shared" si="21" ref="I479:I537">+B479/M479</f>
        <v>30</v>
      </c>
      <c r="J479" s="81"/>
      <c r="K479" s="81"/>
      <c r="L479" s="81"/>
      <c r="M479" s="2">
        <v>500</v>
      </c>
    </row>
    <row r="480" spans="1:13" s="81" customFormat="1" ht="12.75">
      <c r="A480" s="1"/>
      <c r="B480" s="219"/>
      <c r="C480" s="1"/>
      <c r="D480" s="1"/>
      <c r="E480" s="1"/>
      <c r="F480" s="70"/>
      <c r="G480" s="29"/>
      <c r="H480" s="6">
        <f aca="true" t="shared" si="22" ref="H480:H487">H479-B480</f>
        <v>0</v>
      </c>
      <c r="I480" s="24">
        <f t="shared" si="21"/>
        <v>0</v>
      </c>
      <c r="J480"/>
      <c r="K480"/>
      <c r="L480"/>
      <c r="M480" s="2">
        <v>500</v>
      </c>
    </row>
    <row r="481" spans="2:13" ht="12.75">
      <c r="B481" s="219"/>
      <c r="F481" s="70"/>
      <c r="H481" s="6">
        <f t="shared" si="22"/>
        <v>0</v>
      </c>
      <c r="I481" s="24">
        <f t="shared" si="21"/>
        <v>0</v>
      </c>
      <c r="M481" s="2">
        <v>500</v>
      </c>
    </row>
    <row r="482" spans="1:13" s="17" customFormat="1" ht="12.75">
      <c r="A482" s="1"/>
      <c r="B482" s="219">
        <v>700</v>
      </c>
      <c r="C482" s="1" t="s">
        <v>236</v>
      </c>
      <c r="D482" s="1" t="s">
        <v>17</v>
      </c>
      <c r="E482" s="1" t="s">
        <v>91</v>
      </c>
      <c r="F482" s="70" t="s">
        <v>237</v>
      </c>
      <c r="G482" s="29" t="s">
        <v>190</v>
      </c>
      <c r="H482" s="6">
        <f t="shared" si="22"/>
        <v>-700</v>
      </c>
      <c r="I482" s="24">
        <f t="shared" si="21"/>
        <v>1.4</v>
      </c>
      <c r="J482"/>
      <c r="K482" t="s">
        <v>74</v>
      </c>
      <c r="L482">
        <v>11</v>
      </c>
      <c r="M482" s="2">
        <v>500</v>
      </c>
    </row>
    <row r="483" spans="1:13" ht="12.75">
      <c r="A483" s="14"/>
      <c r="B483" s="128">
        <v>3000</v>
      </c>
      <c r="C483" s="14" t="s">
        <v>238</v>
      </c>
      <c r="D483" s="14" t="s">
        <v>17</v>
      </c>
      <c r="E483" s="14" t="s">
        <v>91</v>
      </c>
      <c r="F483" s="93" t="s">
        <v>237</v>
      </c>
      <c r="G483" s="32" t="s">
        <v>190</v>
      </c>
      <c r="H483" s="31">
        <f t="shared" si="22"/>
        <v>-3700</v>
      </c>
      <c r="I483" s="85">
        <f t="shared" si="21"/>
        <v>6</v>
      </c>
      <c r="J483" s="17"/>
      <c r="K483" s="17" t="s">
        <v>74</v>
      </c>
      <c r="L483" s="17">
        <v>11</v>
      </c>
      <c r="M483" s="2">
        <v>500</v>
      </c>
    </row>
    <row r="484" spans="2:13" ht="12.75">
      <c r="B484" s="219">
        <v>3000</v>
      </c>
      <c r="C484" s="1" t="s">
        <v>239</v>
      </c>
      <c r="D484" s="1" t="s">
        <v>17</v>
      </c>
      <c r="E484" s="1" t="s">
        <v>91</v>
      </c>
      <c r="F484" s="70" t="s">
        <v>237</v>
      </c>
      <c r="G484" s="29" t="s">
        <v>190</v>
      </c>
      <c r="H484" s="6">
        <f t="shared" si="22"/>
        <v>-6700</v>
      </c>
      <c r="I484" s="24">
        <f t="shared" si="21"/>
        <v>6</v>
      </c>
      <c r="K484" t="s">
        <v>74</v>
      </c>
      <c r="L484">
        <v>11</v>
      </c>
      <c r="M484" s="2">
        <v>500</v>
      </c>
    </row>
    <row r="485" spans="2:13" ht="12.75">
      <c r="B485" s="219">
        <v>1000</v>
      </c>
      <c r="C485" s="1" t="s">
        <v>240</v>
      </c>
      <c r="D485" s="1" t="s">
        <v>17</v>
      </c>
      <c r="E485" s="1" t="s">
        <v>91</v>
      </c>
      <c r="F485" s="70" t="s">
        <v>237</v>
      </c>
      <c r="G485" s="29" t="s">
        <v>192</v>
      </c>
      <c r="H485" s="6">
        <f t="shared" si="22"/>
        <v>-7700</v>
      </c>
      <c r="I485" s="24">
        <f t="shared" si="21"/>
        <v>2</v>
      </c>
      <c r="K485" t="s">
        <v>74</v>
      </c>
      <c r="L485">
        <v>11</v>
      </c>
      <c r="M485" s="2">
        <v>500</v>
      </c>
    </row>
    <row r="486" spans="2:14" ht="12.75">
      <c r="B486" s="219">
        <v>6000</v>
      </c>
      <c r="C486" s="1" t="s">
        <v>241</v>
      </c>
      <c r="D486" s="1" t="s">
        <v>17</v>
      </c>
      <c r="E486" s="1" t="s">
        <v>91</v>
      </c>
      <c r="F486" s="70" t="s">
        <v>237</v>
      </c>
      <c r="G486" s="29" t="s">
        <v>211</v>
      </c>
      <c r="H486" s="6">
        <f t="shared" si="22"/>
        <v>-13700</v>
      </c>
      <c r="I486" s="24">
        <f t="shared" si="21"/>
        <v>12</v>
      </c>
      <c r="K486" t="s">
        <v>74</v>
      </c>
      <c r="L486">
        <v>11</v>
      </c>
      <c r="M486" s="2">
        <v>500</v>
      </c>
      <c r="N486" s="41"/>
    </row>
    <row r="487" spans="1:13" s="81" customFormat="1" ht="12.75">
      <c r="A487" s="1"/>
      <c r="B487" s="219">
        <v>1500</v>
      </c>
      <c r="C487" s="1" t="s">
        <v>168</v>
      </c>
      <c r="D487" s="1" t="s">
        <v>17</v>
      </c>
      <c r="E487" s="1" t="s">
        <v>91</v>
      </c>
      <c r="F487" s="70" t="s">
        <v>242</v>
      </c>
      <c r="G487" s="29" t="s">
        <v>211</v>
      </c>
      <c r="H487" s="6">
        <f t="shared" si="22"/>
        <v>-15200</v>
      </c>
      <c r="I487" s="24">
        <f t="shared" si="21"/>
        <v>3</v>
      </c>
      <c r="J487"/>
      <c r="K487" t="s">
        <v>74</v>
      </c>
      <c r="L487">
        <v>11</v>
      </c>
      <c r="M487" s="2">
        <v>500</v>
      </c>
    </row>
    <row r="488" spans="2:13" ht="12.75">
      <c r="B488" s="309">
        <v>700</v>
      </c>
      <c r="C488" s="1" t="s">
        <v>243</v>
      </c>
      <c r="D488" s="1" t="s">
        <v>17</v>
      </c>
      <c r="E488" s="1" t="s">
        <v>91</v>
      </c>
      <c r="F488" s="70" t="s">
        <v>237</v>
      </c>
      <c r="G488" s="29" t="s">
        <v>244</v>
      </c>
      <c r="H488" s="6">
        <f>H487-B488</f>
        <v>-15900</v>
      </c>
      <c r="I488" s="24">
        <f t="shared" si="21"/>
        <v>1.4</v>
      </c>
      <c r="K488" t="s">
        <v>74</v>
      </c>
      <c r="L488">
        <v>11</v>
      </c>
      <c r="M488" s="2">
        <v>500</v>
      </c>
    </row>
    <row r="489" spans="1:13" ht="12.75">
      <c r="A489" s="13"/>
      <c r="B489" s="307">
        <f>SUM(B482:B488)</f>
        <v>15900</v>
      </c>
      <c r="C489" s="13" t="s">
        <v>59</v>
      </c>
      <c r="D489" s="13"/>
      <c r="E489" s="94"/>
      <c r="F489" s="82"/>
      <c r="G489" s="95"/>
      <c r="H489" s="79">
        <v>0</v>
      </c>
      <c r="I489" s="80">
        <f t="shared" si="21"/>
        <v>31.8</v>
      </c>
      <c r="J489" s="81"/>
      <c r="K489" s="81"/>
      <c r="L489" s="81"/>
      <c r="M489" s="2">
        <v>500</v>
      </c>
    </row>
    <row r="490" spans="2:13" ht="12.75">
      <c r="B490" s="34"/>
      <c r="C490" s="14"/>
      <c r="D490" s="14"/>
      <c r="E490" s="14"/>
      <c r="F490" s="70"/>
      <c r="G490" s="32"/>
      <c r="H490" s="6">
        <f aca="true" t="shared" si="23" ref="H490:H553">H489-B490</f>
        <v>0</v>
      </c>
      <c r="I490" s="24">
        <f t="shared" si="21"/>
        <v>0</v>
      </c>
      <c r="M490" s="2">
        <v>500</v>
      </c>
    </row>
    <row r="491" spans="1:13" ht="12.75">
      <c r="A491" s="14"/>
      <c r="B491" s="34"/>
      <c r="C491" s="14"/>
      <c r="D491" s="14"/>
      <c r="E491" s="14"/>
      <c r="F491" s="70"/>
      <c r="G491" s="32"/>
      <c r="H491" s="6">
        <f t="shared" si="23"/>
        <v>0</v>
      </c>
      <c r="I491" s="24">
        <f t="shared" si="21"/>
        <v>0</v>
      </c>
      <c r="J491" s="17"/>
      <c r="K491" s="17"/>
      <c r="L491" s="17"/>
      <c r="M491" s="2">
        <v>500</v>
      </c>
    </row>
    <row r="492" spans="2:13" ht="12.75">
      <c r="B492" s="274">
        <v>1600</v>
      </c>
      <c r="C492" s="1" t="s">
        <v>60</v>
      </c>
      <c r="D492" s="1" t="s">
        <v>17</v>
      </c>
      <c r="E492" s="1" t="s">
        <v>103</v>
      </c>
      <c r="F492" s="70" t="s">
        <v>237</v>
      </c>
      <c r="G492" s="29" t="s">
        <v>190</v>
      </c>
      <c r="H492" s="6">
        <f t="shared" si="23"/>
        <v>-1600</v>
      </c>
      <c r="I492" s="24">
        <v>3.2</v>
      </c>
      <c r="K492" t="s">
        <v>74</v>
      </c>
      <c r="L492">
        <v>11</v>
      </c>
      <c r="M492" s="2">
        <v>500</v>
      </c>
    </row>
    <row r="493" spans="1:13" s="81" customFormat="1" ht="12.75">
      <c r="A493" s="1"/>
      <c r="B493" s="274">
        <v>1500</v>
      </c>
      <c r="C493" s="1" t="s">
        <v>60</v>
      </c>
      <c r="D493" s="1" t="s">
        <v>17</v>
      </c>
      <c r="E493" s="1" t="s">
        <v>103</v>
      </c>
      <c r="F493" s="70" t="s">
        <v>237</v>
      </c>
      <c r="G493" s="29" t="s">
        <v>192</v>
      </c>
      <c r="H493" s="6">
        <f t="shared" si="23"/>
        <v>-3100</v>
      </c>
      <c r="I493" s="24">
        <v>3</v>
      </c>
      <c r="J493"/>
      <c r="K493" t="s">
        <v>74</v>
      </c>
      <c r="L493">
        <v>11</v>
      </c>
      <c r="M493" s="2">
        <v>500</v>
      </c>
    </row>
    <row r="494" spans="2:13" ht="12.75">
      <c r="B494" s="309">
        <v>1200</v>
      </c>
      <c r="C494" s="1" t="s">
        <v>60</v>
      </c>
      <c r="D494" s="1" t="s">
        <v>17</v>
      </c>
      <c r="E494" s="1" t="s">
        <v>103</v>
      </c>
      <c r="F494" s="70" t="s">
        <v>237</v>
      </c>
      <c r="G494" s="29" t="s">
        <v>211</v>
      </c>
      <c r="H494" s="6">
        <f t="shared" si="23"/>
        <v>-4300</v>
      </c>
      <c r="I494" s="24">
        <v>2.4</v>
      </c>
      <c r="K494" t="s">
        <v>74</v>
      </c>
      <c r="L494">
        <v>11</v>
      </c>
      <c r="M494" s="2">
        <v>500</v>
      </c>
    </row>
    <row r="495" spans="2:13" ht="12.75">
      <c r="B495" s="219">
        <v>405</v>
      </c>
      <c r="C495" s="1" t="s">
        <v>60</v>
      </c>
      <c r="D495" s="1" t="s">
        <v>17</v>
      </c>
      <c r="E495" s="1" t="s">
        <v>103</v>
      </c>
      <c r="F495" s="70" t="s">
        <v>237</v>
      </c>
      <c r="G495" s="29" t="s">
        <v>244</v>
      </c>
      <c r="H495" s="6">
        <f>H494-B495</f>
        <v>-4705</v>
      </c>
      <c r="I495" s="24">
        <v>1</v>
      </c>
      <c r="K495" t="s">
        <v>74</v>
      </c>
      <c r="L495">
        <v>11</v>
      </c>
      <c r="M495" s="2">
        <v>500</v>
      </c>
    </row>
    <row r="496" spans="2:13" ht="12.75">
      <c r="B496" s="274">
        <v>95</v>
      </c>
      <c r="C496" s="1" t="s">
        <v>60</v>
      </c>
      <c r="D496" s="1" t="s">
        <v>17</v>
      </c>
      <c r="E496" s="1" t="s">
        <v>103</v>
      </c>
      <c r="F496" s="70" t="s">
        <v>237</v>
      </c>
      <c r="G496" s="29" t="s">
        <v>244</v>
      </c>
      <c r="H496" s="6">
        <f>H495-B496</f>
        <v>-4800</v>
      </c>
      <c r="I496" s="24">
        <v>1</v>
      </c>
      <c r="K496" t="s">
        <v>74</v>
      </c>
      <c r="L496">
        <v>11</v>
      </c>
      <c r="M496" s="42">
        <v>500</v>
      </c>
    </row>
    <row r="497" spans="1:13" ht="12.75">
      <c r="A497" s="13"/>
      <c r="B497" s="74">
        <f>SUM(B492:B496)</f>
        <v>4800</v>
      </c>
      <c r="C497" s="13"/>
      <c r="D497" s="13"/>
      <c r="E497" s="13" t="s">
        <v>61</v>
      </c>
      <c r="F497" s="82"/>
      <c r="G497" s="20"/>
      <c r="H497" s="79">
        <v>0</v>
      </c>
      <c r="I497" s="80">
        <f t="shared" si="21"/>
        <v>9.6</v>
      </c>
      <c r="J497" s="81"/>
      <c r="K497" s="81"/>
      <c r="L497" s="81"/>
      <c r="M497" s="2">
        <v>500</v>
      </c>
    </row>
    <row r="498" spans="2:13" ht="12.75">
      <c r="B498" s="43"/>
      <c r="D498" s="14"/>
      <c r="F498" s="70"/>
      <c r="H498" s="6">
        <f t="shared" si="23"/>
        <v>0</v>
      </c>
      <c r="I498" s="24">
        <f t="shared" si="21"/>
        <v>0</v>
      </c>
      <c r="M498" s="2">
        <v>500</v>
      </c>
    </row>
    <row r="499" spans="2:13" ht="12.75">
      <c r="B499" s="43"/>
      <c r="D499" s="14"/>
      <c r="F499" s="70"/>
      <c r="H499" s="6">
        <f t="shared" si="23"/>
        <v>0</v>
      </c>
      <c r="I499" s="24">
        <f t="shared" si="21"/>
        <v>0</v>
      </c>
      <c r="M499" s="2">
        <v>500</v>
      </c>
    </row>
    <row r="500" spans="1:13" s="81" customFormat="1" ht="12.75">
      <c r="A500" s="14"/>
      <c r="B500" s="128">
        <v>2500</v>
      </c>
      <c r="C500" s="14" t="s">
        <v>63</v>
      </c>
      <c r="D500" s="14" t="s">
        <v>17</v>
      </c>
      <c r="E500" s="14" t="s">
        <v>91</v>
      </c>
      <c r="F500" s="93" t="s">
        <v>237</v>
      </c>
      <c r="G500" s="32" t="s">
        <v>190</v>
      </c>
      <c r="H500" s="6">
        <f t="shared" si="23"/>
        <v>-2500</v>
      </c>
      <c r="I500" s="85">
        <v>5</v>
      </c>
      <c r="J500" s="17"/>
      <c r="K500" s="17" t="s">
        <v>74</v>
      </c>
      <c r="L500" s="17">
        <v>11</v>
      </c>
      <c r="M500" s="2">
        <v>500</v>
      </c>
    </row>
    <row r="501" spans="1:13" ht="12.75">
      <c r="A501" s="14"/>
      <c r="B501" s="128">
        <v>2500</v>
      </c>
      <c r="C501" s="14" t="s">
        <v>63</v>
      </c>
      <c r="D501" s="14" t="s">
        <v>17</v>
      </c>
      <c r="E501" s="14" t="s">
        <v>91</v>
      </c>
      <c r="F501" s="93" t="s">
        <v>237</v>
      </c>
      <c r="G501" s="32" t="s">
        <v>192</v>
      </c>
      <c r="H501" s="6">
        <f t="shared" si="23"/>
        <v>-5000</v>
      </c>
      <c r="I501" s="85">
        <v>5</v>
      </c>
      <c r="J501" s="17"/>
      <c r="K501" s="17" t="s">
        <v>74</v>
      </c>
      <c r="L501" s="17">
        <v>11</v>
      </c>
      <c r="M501" s="2">
        <v>500</v>
      </c>
    </row>
    <row r="502" spans="1:13" ht="12.75">
      <c r="A502" s="13"/>
      <c r="B502" s="307">
        <f>SUM(B500:B501)</f>
        <v>5000</v>
      </c>
      <c r="C502" s="13" t="s">
        <v>63</v>
      </c>
      <c r="D502" s="13"/>
      <c r="E502" s="13"/>
      <c r="F502" s="82"/>
      <c r="G502" s="20"/>
      <c r="H502" s="79">
        <v>0</v>
      </c>
      <c r="I502" s="80">
        <f t="shared" si="21"/>
        <v>10</v>
      </c>
      <c r="J502" s="81"/>
      <c r="K502" s="81"/>
      <c r="L502" s="81"/>
      <c r="M502" s="2">
        <v>500</v>
      </c>
    </row>
    <row r="503" spans="1:13" s="81" customFormat="1" ht="12.75">
      <c r="A503" s="1"/>
      <c r="B503" s="43"/>
      <c r="C503" s="1"/>
      <c r="D503" s="14"/>
      <c r="E503" s="1"/>
      <c r="F503" s="70"/>
      <c r="G503" s="29"/>
      <c r="H503" s="6">
        <f t="shared" si="23"/>
        <v>0</v>
      </c>
      <c r="I503" s="24">
        <f t="shared" si="21"/>
        <v>0</v>
      </c>
      <c r="J503"/>
      <c r="K503"/>
      <c r="L503"/>
      <c r="M503" s="2">
        <v>500</v>
      </c>
    </row>
    <row r="504" spans="2:13" ht="12.75">
      <c r="B504" s="43"/>
      <c r="D504" s="14"/>
      <c r="F504" s="70"/>
      <c r="H504" s="6">
        <f t="shared" si="23"/>
        <v>0</v>
      </c>
      <c r="I504" s="24">
        <f t="shared" si="21"/>
        <v>0</v>
      </c>
      <c r="M504" s="2">
        <v>500</v>
      </c>
    </row>
    <row r="505" spans="2:13" ht="12.75">
      <c r="B505" s="274">
        <v>2000</v>
      </c>
      <c r="C505" s="1" t="s">
        <v>66</v>
      </c>
      <c r="D505" s="1" t="s">
        <v>17</v>
      </c>
      <c r="E505" s="1" t="s">
        <v>91</v>
      </c>
      <c r="F505" s="70" t="s">
        <v>237</v>
      </c>
      <c r="G505" s="29" t="s">
        <v>190</v>
      </c>
      <c r="H505" s="6">
        <f t="shared" si="23"/>
        <v>-2000</v>
      </c>
      <c r="I505" s="24">
        <v>4</v>
      </c>
      <c r="K505" t="s">
        <v>74</v>
      </c>
      <c r="L505">
        <v>11</v>
      </c>
      <c r="M505" s="2">
        <v>500</v>
      </c>
    </row>
    <row r="506" spans="2:13" ht="12.75">
      <c r="B506" s="274">
        <v>2000</v>
      </c>
      <c r="C506" s="1" t="s">
        <v>66</v>
      </c>
      <c r="D506" s="1" t="s">
        <v>17</v>
      </c>
      <c r="E506" s="1" t="s">
        <v>91</v>
      </c>
      <c r="F506" s="70" t="s">
        <v>237</v>
      </c>
      <c r="G506" s="29" t="s">
        <v>192</v>
      </c>
      <c r="H506" s="6">
        <f t="shared" si="23"/>
        <v>-4000</v>
      </c>
      <c r="I506" s="24">
        <v>4</v>
      </c>
      <c r="K506" t="s">
        <v>74</v>
      </c>
      <c r="L506">
        <v>11</v>
      </c>
      <c r="M506" s="2">
        <v>500</v>
      </c>
    </row>
    <row r="507" spans="1:13" s="81" customFormat="1" ht="12.75">
      <c r="A507" s="1"/>
      <c r="B507" s="276">
        <v>2000</v>
      </c>
      <c r="C507" s="1" t="s">
        <v>66</v>
      </c>
      <c r="D507" s="1" t="s">
        <v>17</v>
      </c>
      <c r="E507" s="1" t="s">
        <v>91</v>
      </c>
      <c r="F507" s="70" t="s">
        <v>237</v>
      </c>
      <c r="G507" s="29" t="s">
        <v>211</v>
      </c>
      <c r="H507" s="6">
        <f>H506-B507</f>
        <v>-6000</v>
      </c>
      <c r="I507" s="24">
        <v>4</v>
      </c>
      <c r="J507"/>
      <c r="K507" t="s">
        <v>74</v>
      </c>
      <c r="L507">
        <v>11</v>
      </c>
      <c r="M507" s="2">
        <v>500</v>
      </c>
    </row>
    <row r="508" spans="1:13" ht="12.75">
      <c r="A508" s="13"/>
      <c r="B508" s="273">
        <f>SUM(B505:B507)</f>
        <v>6000</v>
      </c>
      <c r="C508" s="13" t="s">
        <v>66</v>
      </c>
      <c r="D508" s="13"/>
      <c r="E508" s="13"/>
      <c r="F508" s="82"/>
      <c r="G508" s="20"/>
      <c r="H508" s="79">
        <v>0</v>
      </c>
      <c r="I508" s="80">
        <f t="shared" si="21"/>
        <v>12</v>
      </c>
      <c r="J508" s="81"/>
      <c r="K508" s="81"/>
      <c r="L508" s="81"/>
      <c r="M508" s="2">
        <v>500</v>
      </c>
    </row>
    <row r="509" spans="2:13" ht="12.75">
      <c r="B509" s="43"/>
      <c r="D509" s="14"/>
      <c r="F509" s="70"/>
      <c r="H509" s="6">
        <f t="shared" si="23"/>
        <v>0</v>
      </c>
      <c r="I509" s="24">
        <f t="shared" si="21"/>
        <v>0</v>
      </c>
      <c r="M509" s="2">
        <v>500</v>
      </c>
    </row>
    <row r="510" spans="2:13" ht="12.75">
      <c r="B510" s="43"/>
      <c r="D510" s="14"/>
      <c r="F510" s="70"/>
      <c r="H510" s="6">
        <f t="shared" si="23"/>
        <v>0</v>
      </c>
      <c r="I510" s="24">
        <f t="shared" si="21"/>
        <v>0</v>
      </c>
      <c r="M510" s="2">
        <v>500</v>
      </c>
    </row>
    <row r="511" spans="2:13" ht="12.75">
      <c r="B511" s="219">
        <v>500</v>
      </c>
      <c r="C511" s="1" t="s">
        <v>106</v>
      </c>
      <c r="D511" s="1" t="s">
        <v>17</v>
      </c>
      <c r="E511" s="1" t="s">
        <v>68</v>
      </c>
      <c r="F511" s="70" t="s">
        <v>237</v>
      </c>
      <c r="G511" s="29" t="s">
        <v>192</v>
      </c>
      <c r="H511" s="6">
        <f>H510-B511</f>
        <v>-500</v>
      </c>
      <c r="I511" s="24">
        <f t="shared" si="21"/>
        <v>1</v>
      </c>
      <c r="K511" t="s">
        <v>74</v>
      </c>
      <c r="L511">
        <v>11</v>
      </c>
      <c r="M511" s="2">
        <v>500</v>
      </c>
    </row>
    <row r="512" spans="1:13" s="81" customFormat="1" ht="12.75">
      <c r="A512" s="13"/>
      <c r="B512" s="307">
        <f>SUM(B511)</f>
        <v>500</v>
      </c>
      <c r="C512" s="13"/>
      <c r="D512" s="13"/>
      <c r="E512" s="13" t="s">
        <v>68</v>
      </c>
      <c r="F512" s="82"/>
      <c r="G512" s="20"/>
      <c r="H512" s="79">
        <v>0</v>
      </c>
      <c r="I512" s="80">
        <f t="shared" si="21"/>
        <v>1</v>
      </c>
      <c r="M512" s="2">
        <v>500</v>
      </c>
    </row>
    <row r="513" spans="2:13" ht="12.75">
      <c r="B513" s="219"/>
      <c r="D513" s="14"/>
      <c r="F513" s="70"/>
      <c r="H513" s="6">
        <f t="shared" si="23"/>
        <v>0</v>
      </c>
      <c r="I513" s="24">
        <f t="shared" si="21"/>
        <v>0</v>
      </c>
      <c r="M513" s="2">
        <v>500</v>
      </c>
    </row>
    <row r="514" spans="2:13" ht="12.75">
      <c r="B514" s="219"/>
      <c r="D514" s="14"/>
      <c r="F514" s="70"/>
      <c r="H514" s="6">
        <f t="shared" si="23"/>
        <v>0</v>
      </c>
      <c r="I514" s="24">
        <f t="shared" si="21"/>
        <v>0</v>
      </c>
      <c r="M514" s="2">
        <v>500</v>
      </c>
    </row>
    <row r="515" spans="2:13" ht="12.75">
      <c r="B515" s="219">
        <v>1000</v>
      </c>
      <c r="C515" s="1" t="s">
        <v>112</v>
      </c>
      <c r="D515" s="1" t="s">
        <v>17</v>
      </c>
      <c r="E515" s="1" t="s">
        <v>27</v>
      </c>
      <c r="F515" s="70" t="s">
        <v>245</v>
      </c>
      <c r="G515" s="29" t="s">
        <v>190</v>
      </c>
      <c r="H515" s="6">
        <f>H514-B515</f>
        <v>-1000</v>
      </c>
      <c r="I515" s="24">
        <f t="shared" si="21"/>
        <v>2</v>
      </c>
      <c r="K515" t="s">
        <v>74</v>
      </c>
      <c r="L515">
        <v>11</v>
      </c>
      <c r="M515" s="2">
        <v>500</v>
      </c>
    </row>
    <row r="516" spans="1:13" ht="12.75">
      <c r="A516" s="13"/>
      <c r="B516" s="307">
        <f>SUM(B515)</f>
        <v>1000</v>
      </c>
      <c r="C516" s="13"/>
      <c r="D516" s="13"/>
      <c r="E516" s="13" t="s">
        <v>27</v>
      </c>
      <c r="F516" s="82"/>
      <c r="G516" s="20"/>
      <c r="H516" s="79">
        <v>0</v>
      </c>
      <c r="I516" s="80">
        <f t="shared" si="21"/>
        <v>2</v>
      </c>
      <c r="J516" s="81"/>
      <c r="K516" s="81"/>
      <c r="L516" s="81"/>
      <c r="M516" s="2">
        <v>500</v>
      </c>
    </row>
    <row r="517" spans="2:13" ht="12.75">
      <c r="B517" s="43"/>
      <c r="D517" s="14"/>
      <c r="F517" s="70"/>
      <c r="H517" s="6">
        <f t="shared" si="23"/>
        <v>0</v>
      </c>
      <c r="I517" s="24">
        <f t="shared" si="21"/>
        <v>0</v>
      </c>
      <c r="M517" s="2">
        <v>500</v>
      </c>
    </row>
    <row r="518" spans="2:13" ht="12.75">
      <c r="B518" s="43"/>
      <c r="D518" s="14"/>
      <c r="F518" s="70"/>
      <c r="H518" s="6">
        <f t="shared" si="23"/>
        <v>0</v>
      </c>
      <c r="I518" s="24">
        <f t="shared" si="21"/>
        <v>0</v>
      </c>
      <c r="M518" s="2">
        <v>500</v>
      </c>
    </row>
    <row r="519" spans="1:13" s="81" customFormat="1" ht="12.75">
      <c r="A519" s="1"/>
      <c r="B519" s="43"/>
      <c r="C519" s="1"/>
      <c r="D519" s="14"/>
      <c r="E519" s="1"/>
      <c r="F519" s="70"/>
      <c r="G519" s="29"/>
      <c r="H519" s="6">
        <f t="shared" si="23"/>
        <v>0</v>
      </c>
      <c r="I519" s="24">
        <f t="shared" si="21"/>
        <v>0</v>
      </c>
      <c r="J519"/>
      <c r="K519"/>
      <c r="L519"/>
      <c r="M519" s="2">
        <v>500</v>
      </c>
    </row>
    <row r="520" spans="2:13" ht="12.75">
      <c r="B520" s="43"/>
      <c r="D520" s="14"/>
      <c r="F520" s="70"/>
      <c r="H520" s="6">
        <f t="shared" si="23"/>
        <v>0</v>
      </c>
      <c r="I520" s="24">
        <f t="shared" si="21"/>
        <v>0</v>
      </c>
      <c r="M520" s="2">
        <v>500</v>
      </c>
    </row>
    <row r="521" spans="1:13" ht="12.75">
      <c r="A521" s="13"/>
      <c r="B521" s="273">
        <f>+B530+B535+B543+B550+B558+B564+B568</f>
        <v>63400</v>
      </c>
      <c r="C521" s="75" t="s">
        <v>246</v>
      </c>
      <c r="D521" s="76" t="s">
        <v>247</v>
      </c>
      <c r="E521" s="75" t="s">
        <v>71</v>
      </c>
      <c r="F521" s="77" t="s">
        <v>248</v>
      </c>
      <c r="G521" s="78" t="s">
        <v>249</v>
      </c>
      <c r="H521" s="79"/>
      <c r="I521" s="80">
        <f>+B521/M521</f>
        <v>126.8</v>
      </c>
      <c r="J521" s="80"/>
      <c r="K521" s="80"/>
      <c r="L521" s="81"/>
      <c r="M521" s="2">
        <v>500</v>
      </c>
    </row>
    <row r="522" spans="2:13" ht="12.75">
      <c r="B522" s="274"/>
      <c r="D522" s="14"/>
      <c r="F522" s="70"/>
      <c r="H522" s="6">
        <f t="shared" si="23"/>
        <v>0</v>
      </c>
      <c r="I522" s="24">
        <f t="shared" si="21"/>
        <v>0</v>
      </c>
      <c r="M522" s="2">
        <v>500</v>
      </c>
    </row>
    <row r="523" spans="2:13" ht="12.75">
      <c r="B523" s="274">
        <v>2500</v>
      </c>
      <c r="C523" s="1" t="s">
        <v>35</v>
      </c>
      <c r="D523" s="1" t="s">
        <v>17</v>
      </c>
      <c r="E523" s="1" t="s">
        <v>148</v>
      </c>
      <c r="F523" s="70" t="s">
        <v>250</v>
      </c>
      <c r="G523" s="29" t="s">
        <v>244</v>
      </c>
      <c r="H523" s="6">
        <f t="shared" si="23"/>
        <v>-2500</v>
      </c>
      <c r="I523" s="24">
        <v>5</v>
      </c>
      <c r="K523" t="s">
        <v>35</v>
      </c>
      <c r="L523">
        <v>12</v>
      </c>
      <c r="M523" s="2">
        <v>500</v>
      </c>
    </row>
    <row r="524" spans="2:13" ht="12.75">
      <c r="B524" s="274">
        <v>2500</v>
      </c>
      <c r="C524" s="1" t="s">
        <v>35</v>
      </c>
      <c r="D524" s="1" t="s">
        <v>17</v>
      </c>
      <c r="E524" s="1" t="s">
        <v>148</v>
      </c>
      <c r="F524" s="70" t="s">
        <v>251</v>
      </c>
      <c r="G524" s="29" t="s">
        <v>252</v>
      </c>
      <c r="H524" s="6">
        <f t="shared" si="23"/>
        <v>-5000</v>
      </c>
      <c r="I524" s="24">
        <v>5</v>
      </c>
      <c r="K524" t="s">
        <v>35</v>
      </c>
      <c r="L524">
        <v>12</v>
      </c>
      <c r="M524" s="2">
        <v>500</v>
      </c>
    </row>
    <row r="525" spans="2:13" ht="12.75">
      <c r="B525" s="274">
        <v>2500</v>
      </c>
      <c r="C525" s="1" t="s">
        <v>35</v>
      </c>
      <c r="D525" s="1" t="s">
        <v>17</v>
      </c>
      <c r="E525" s="1" t="s">
        <v>148</v>
      </c>
      <c r="F525" s="70" t="s">
        <v>253</v>
      </c>
      <c r="G525" s="29" t="s">
        <v>254</v>
      </c>
      <c r="H525" s="6">
        <f t="shared" si="23"/>
        <v>-7500</v>
      </c>
      <c r="I525" s="24">
        <v>5</v>
      </c>
      <c r="K525" t="s">
        <v>35</v>
      </c>
      <c r="L525">
        <v>12</v>
      </c>
      <c r="M525" s="2">
        <v>500</v>
      </c>
    </row>
    <row r="526" spans="1:13" s="81" customFormat="1" ht="12.75">
      <c r="A526" s="1"/>
      <c r="B526" s="274">
        <v>2500</v>
      </c>
      <c r="C526" s="1" t="s">
        <v>35</v>
      </c>
      <c r="D526" s="1" t="s">
        <v>17</v>
      </c>
      <c r="E526" s="1" t="s">
        <v>148</v>
      </c>
      <c r="F526" s="70" t="s">
        <v>255</v>
      </c>
      <c r="G526" s="29" t="s">
        <v>114</v>
      </c>
      <c r="H526" s="6">
        <f t="shared" si="23"/>
        <v>-10000</v>
      </c>
      <c r="I526" s="24">
        <v>5</v>
      </c>
      <c r="J526"/>
      <c r="K526" t="s">
        <v>35</v>
      </c>
      <c r="L526">
        <v>12</v>
      </c>
      <c r="M526" s="2">
        <v>500</v>
      </c>
    </row>
    <row r="527" spans="2:13" ht="12.75">
      <c r="B527" s="274">
        <v>2500</v>
      </c>
      <c r="C527" s="1" t="s">
        <v>35</v>
      </c>
      <c r="D527" s="1" t="s">
        <v>17</v>
      </c>
      <c r="E527" s="1" t="s">
        <v>148</v>
      </c>
      <c r="F527" s="70" t="s">
        <v>256</v>
      </c>
      <c r="G527" s="29" t="s">
        <v>257</v>
      </c>
      <c r="H527" s="6">
        <f t="shared" si="23"/>
        <v>-12500</v>
      </c>
      <c r="I527" s="24">
        <v>5</v>
      </c>
      <c r="K527" t="s">
        <v>35</v>
      </c>
      <c r="L527">
        <v>12</v>
      </c>
      <c r="M527" s="2">
        <v>500</v>
      </c>
    </row>
    <row r="528" spans="2:13" ht="12.75">
      <c r="B528" s="274">
        <v>3000</v>
      </c>
      <c r="C528" s="1" t="s">
        <v>35</v>
      </c>
      <c r="D528" s="1" t="s">
        <v>17</v>
      </c>
      <c r="E528" s="1" t="s">
        <v>85</v>
      </c>
      <c r="F528" s="70" t="s">
        <v>258</v>
      </c>
      <c r="G528" s="29" t="s">
        <v>254</v>
      </c>
      <c r="H528" s="6">
        <f t="shared" si="23"/>
        <v>-15500</v>
      </c>
      <c r="I528" s="24">
        <v>6</v>
      </c>
      <c r="K528" t="s">
        <v>35</v>
      </c>
      <c r="L528">
        <v>12</v>
      </c>
      <c r="M528" s="2">
        <v>500</v>
      </c>
    </row>
    <row r="529" spans="2:13" ht="12.75">
      <c r="B529" s="274">
        <v>2000</v>
      </c>
      <c r="C529" s="1" t="s">
        <v>35</v>
      </c>
      <c r="D529" s="1" t="s">
        <v>17</v>
      </c>
      <c r="E529" s="1" t="s">
        <v>85</v>
      </c>
      <c r="F529" s="70" t="s">
        <v>259</v>
      </c>
      <c r="G529" s="29" t="s">
        <v>114</v>
      </c>
      <c r="H529" s="6">
        <f>H528-B529</f>
        <v>-17500</v>
      </c>
      <c r="I529" s="24">
        <v>4</v>
      </c>
      <c r="K529" t="s">
        <v>35</v>
      </c>
      <c r="L529">
        <v>12</v>
      </c>
      <c r="M529" s="2">
        <v>500</v>
      </c>
    </row>
    <row r="530" spans="1:13" ht="12.75">
      <c r="A530" s="13"/>
      <c r="B530" s="273">
        <f>SUM(B523:B529)</f>
        <v>17500</v>
      </c>
      <c r="C530" s="13" t="s">
        <v>35</v>
      </c>
      <c r="D530" s="13"/>
      <c r="E530" s="13"/>
      <c r="F530" s="82"/>
      <c r="G530" s="20"/>
      <c r="H530" s="79">
        <v>0</v>
      </c>
      <c r="I530" s="80">
        <f t="shared" si="21"/>
        <v>35</v>
      </c>
      <c r="J530" s="81"/>
      <c r="K530" s="81"/>
      <c r="L530" s="81"/>
      <c r="M530" s="2">
        <v>500</v>
      </c>
    </row>
    <row r="531" spans="2:13" ht="12.75">
      <c r="B531" s="274"/>
      <c r="D531" s="14"/>
      <c r="F531" s="70"/>
      <c r="H531" s="6">
        <f t="shared" si="23"/>
        <v>0</v>
      </c>
      <c r="I531" s="24">
        <f t="shared" si="21"/>
        <v>0</v>
      </c>
      <c r="M531" s="2">
        <v>500</v>
      </c>
    </row>
    <row r="532" spans="1:13" s="45" customFormat="1" ht="12.75">
      <c r="A532" s="1"/>
      <c r="B532" s="274"/>
      <c r="C532" s="1"/>
      <c r="D532" s="14"/>
      <c r="E532" s="1"/>
      <c r="F532" s="70"/>
      <c r="G532" s="29"/>
      <c r="H532" s="6">
        <f t="shared" si="23"/>
        <v>0</v>
      </c>
      <c r="I532" s="24">
        <f t="shared" si="21"/>
        <v>0</v>
      </c>
      <c r="J532"/>
      <c r="K532"/>
      <c r="L532"/>
      <c r="M532" s="2">
        <v>500</v>
      </c>
    </row>
    <row r="533" spans="2:13" ht="12.75">
      <c r="B533" s="274">
        <v>4000</v>
      </c>
      <c r="C533" s="1" t="s">
        <v>260</v>
      </c>
      <c r="D533" s="14" t="s">
        <v>17</v>
      </c>
      <c r="E533" s="1" t="s">
        <v>91</v>
      </c>
      <c r="F533" s="70" t="s">
        <v>261</v>
      </c>
      <c r="G533" s="29" t="s">
        <v>244</v>
      </c>
      <c r="H533" s="6">
        <f t="shared" si="23"/>
        <v>-4000</v>
      </c>
      <c r="I533" s="24">
        <f t="shared" si="21"/>
        <v>8</v>
      </c>
      <c r="K533" t="s">
        <v>148</v>
      </c>
      <c r="L533">
        <v>12</v>
      </c>
      <c r="M533" s="2">
        <v>500</v>
      </c>
    </row>
    <row r="534" spans="1:13" s="81" customFormat="1" ht="12.75">
      <c r="A534" s="1"/>
      <c r="B534" s="274">
        <v>4000</v>
      </c>
      <c r="C534" s="1" t="s">
        <v>124</v>
      </c>
      <c r="D534" s="14" t="s">
        <v>17</v>
      </c>
      <c r="E534" s="1" t="s">
        <v>91</v>
      </c>
      <c r="F534" s="70" t="s">
        <v>262</v>
      </c>
      <c r="G534" s="29" t="s">
        <v>257</v>
      </c>
      <c r="H534" s="6">
        <f>H533-B534</f>
        <v>-8000</v>
      </c>
      <c r="I534" s="24">
        <f t="shared" si="21"/>
        <v>8</v>
      </c>
      <c r="J534"/>
      <c r="K534" t="s">
        <v>148</v>
      </c>
      <c r="L534">
        <v>12</v>
      </c>
      <c r="M534" s="2">
        <v>500</v>
      </c>
    </row>
    <row r="535" spans="1:13" ht="12.75">
      <c r="A535" s="13"/>
      <c r="B535" s="273">
        <f>SUM(B533:B534)</f>
        <v>8000</v>
      </c>
      <c r="C535" s="13" t="s">
        <v>59</v>
      </c>
      <c r="D535" s="13"/>
      <c r="E535" s="13"/>
      <c r="F535" s="82"/>
      <c r="G535" s="20"/>
      <c r="H535" s="79">
        <v>0</v>
      </c>
      <c r="I535" s="80">
        <f t="shared" si="21"/>
        <v>16</v>
      </c>
      <c r="J535" s="81"/>
      <c r="K535" s="81"/>
      <c r="L535" s="81"/>
      <c r="M535" s="2">
        <v>500</v>
      </c>
    </row>
    <row r="536" spans="2:13" ht="12.75">
      <c r="B536" s="274"/>
      <c r="D536" s="14"/>
      <c r="F536" s="70"/>
      <c r="H536" s="6">
        <f t="shared" si="23"/>
        <v>0</v>
      </c>
      <c r="I536" s="24">
        <f t="shared" si="21"/>
        <v>0</v>
      </c>
      <c r="M536" s="2">
        <v>500</v>
      </c>
    </row>
    <row r="537" spans="2:13" ht="12.75">
      <c r="B537" s="274"/>
      <c r="D537" s="14"/>
      <c r="F537" s="70"/>
      <c r="H537" s="6">
        <f t="shared" si="23"/>
        <v>0</v>
      </c>
      <c r="I537" s="24">
        <f t="shared" si="21"/>
        <v>0</v>
      </c>
      <c r="M537" s="2">
        <v>500</v>
      </c>
    </row>
    <row r="538" spans="2:13" ht="12.75">
      <c r="B538" s="274">
        <v>900</v>
      </c>
      <c r="C538" s="1" t="s">
        <v>60</v>
      </c>
      <c r="D538" s="14" t="s">
        <v>17</v>
      </c>
      <c r="E538" s="1" t="s">
        <v>103</v>
      </c>
      <c r="F538" s="70" t="s">
        <v>263</v>
      </c>
      <c r="G538" s="29" t="s">
        <v>244</v>
      </c>
      <c r="H538" s="6">
        <f t="shared" si="23"/>
        <v>-900</v>
      </c>
      <c r="I538" s="24">
        <v>1.8</v>
      </c>
      <c r="K538" t="s">
        <v>148</v>
      </c>
      <c r="L538">
        <v>12</v>
      </c>
      <c r="M538" s="2">
        <v>500</v>
      </c>
    </row>
    <row r="539" spans="2:13" ht="12.75">
      <c r="B539" s="274">
        <v>800</v>
      </c>
      <c r="C539" s="1" t="s">
        <v>60</v>
      </c>
      <c r="D539" s="14" t="s">
        <v>17</v>
      </c>
      <c r="E539" s="1" t="s">
        <v>103</v>
      </c>
      <c r="F539" s="70" t="s">
        <v>263</v>
      </c>
      <c r="G539" s="29" t="s">
        <v>252</v>
      </c>
      <c r="H539" s="6">
        <f t="shared" si="23"/>
        <v>-1700</v>
      </c>
      <c r="I539" s="24">
        <v>1.6</v>
      </c>
      <c r="K539" t="s">
        <v>148</v>
      </c>
      <c r="L539">
        <v>12</v>
      </c>
      <c r="M539" s="2">
        <v>500</v>
      </c>
    </row>
    <row r="540" spans="2:13" ht="12.75">
      <c r="B540" s="274">
        <v>400</v>
      </c>
      <c r="C540" s="1" t="s">
        <v>60</v>
      </c>
      <c r="D540" s="14" t="s">
        <v>17</v>
      </c>
      <c r="E540" s="1" t="s">
        <v>103</v>
      </c>
      <c r="F540" s="70" t="s">
        <v>263</v>
      </c>
      <c r="G540" s="29" t="s">
        <v>254</v>
      </c>
      <c r="H540" s="6">
        <f t="shared" si="23"/>
        <v>-2100</v>
      </c>
      <c r="I540" s="24">
        <v>0.8</v>
      </c>
      <c r="K540" t="s">
        <v>148</v>
      </c>
      <c r="L540">
        <v>12</v>
      </c>
      <c r="M540" s="2">
        <v>500</v>
      </c>
    </row>
    <row r="541" spans="1:13" s="81" customFormat="1" ht="12.75">
      <c r="A541" s="1"/>
      <c r="B541" s="274">
        <v>400</v>
      </c>
      <c r="C541" s="1" t="s">
        <v>60</v>
      </c>
      <c r="D541" s="14" t="s">
        <v>17</v>
      </c>
      <c r="E541" s="1" t="s">
        <v>103</v>
      </c>
      <c r="F541" s="70" t="s">
        <v>263</v>
      </c>
      <c r="G541" s="29" t="s">
        <v>114</v>
      </c>
      <c r="H541" s="6">
        <f t="shared" si="23"/>
        <v>-2500</v>
      </c>
      <c r="I541" s="24">
        <v>0.8</v>
      </c>
      <c r="J541"/>
      <c r="K541" t="s">
        <v>148</v>
      </c>
      <c r="L541">
        <v>12</v>
      </c>
      <c r="M541" s="2">
        <v>500</v>
      </c>
    </row>
    <row r="542" spans="2:13" ht="12.75">
      <c r="B542" s="274">
        <v>1400</v>
      </c>
      <c r="C542" s="1" t="s">
        <v>60</v>
      </c>
      <c r="D542" s="14" t="s">
        <v>17</v>
      </c>
      <c r="E542" s="1" t="s">
        <v>103</v>
      </c>
      <c r="F542" s="70" t="s">
        <v>263</v>
      </c>
      <c r="G542" s="29" t="s">
        <v>257</v>
      </c>
      <c r="H542" s="6">
        <f t="shared" si="23"/>
        <v>-3900</v>
      </c>
      <c r="I542" s="24">
        <v>2.8</v>
      </c>
      <c r="K542" t="s">
        <v>148</v>
      </c>
      <c r="L542">
        <v>12</v>
      </c>
      <c r="M542" s="2">
        <v>500</v>
      </c>
    </row>
    <row r="543" spans="1:13" ht="12.75">
      <c r="A543" s="13"/>
      <c r="B543" s="273">
        <f>SUM(B538:B542)</f>
        <v>3900</v>
      </c>
      <c r="C543" s="13"/>
      <c r="D543" s="13"/>
      <c r="E543" s="13" t="s">
        <v>103</v>
      </c>
      <c r="F543" s="82"/>
      <c r="G543" s="20"/>
      <c r="H543" s="79">
        <v>0</v>
      </c>
      <c r="I543" s="80">
        <f>+B543/M543</f>
        <v>7.8</v>
      </c>
      <c r="J543" s="81"/>
      <c r="K543" s="81"/>
      <c r="L543" s="81"/>
      <c r="M543" s="2">
        <v>500</v>
      </c>
    </row>
    <row r="544" spans="2:13" ht="12.75">
      <c r="B544" s="274"/>
      <c r="D544" s="14"/>
      <c r="F544" s="70"/>
      <c r="H544" s="6">
        <f t="shared" si="23"/>
        <v>0</v>
      </c>
      <c r="I544" s="24">
        <f>+B544/M544</f>
        <v>0</v>
      </c>
      <c r="M544" s="2">
        <v>500</v>
      </c>
    </row>
    <row r="545" spans="2:13" ht="12.75">
      <c r="B545" s="274"/>
      <c r="D545" s="14"/>
      <c r="F545" s="70"/>
      <c r="H545" s="6">
        <f t="shared" si="23"/>
        <v>0</v>
      </c>
      <c r="I545" s="24">
        <f>+B545/M545</f>
        <v>0</v>
      </c>
      <c r="M545" s="2">
        <v>500</v>
      </c>
    </row>
    <row r="546" spans="2:13" ht="12.75">
      <c r="B546" s="274">
        <v>5000</v>
      </c>
      <c r="C546" s="1" t="s">
        <v>63</v>
      </c>
      <c r="D546" s="14" t="s">
        <v>17</v>
      </c>
      <c r="E546" s="1" t="s">
        <v>91</v>
      </c>
      <c r="F546" s="70" t="s">
        <v>264</v>
      </c>
      <c r="G546" s="29" t="s">
        <v>244</v>
      </c>
      <c r="H546" s="6">
        <f t="shared" si="23"/>
        <v>-5000</v>
      </c>
      <c r="I546" s="24">
        <v>10</v>
      </c>
      <c r="K546" t="s">
        <v>148</v>
      </c>
      <c r="L546">
        <v>12</v>
      </c>
      <c r="M546" s="2">
        <v>500</v>
      </c>
    </row>
    <row r="547" spans="2:13" ht="12.75">
      <c r="B547" s="274">
        <v>5000</v>
      </c>
      <c r="C547" s="1" t="s">
        <v>63</v>
      </c>
      <c r="D547" s="14" t="s">
        <v>17</v>
      </c>
      <c r="E547" s="1" t="s">
        <v>91</v>
      </c>
      <c r="F547" s="70" t="s">
        <v>264</v>
      </c>
      <c r="G547" s="29" t="s">
        <v>252</v>
      </c>
      <c r="H547" s="6">
        <f t="shared" si="23"/>
        <v>-10000</v>
      </c>
      <c r="I547" s="24">
        <v>10</v>
      </c>
      <c r="K547" t="s">
        <v>148</v>
      </c>
      <c r="L547">
        <v>12</v>
      </c>
      <c r="M547" s="2">
        <v>500</v>
      </c>
    </row>
    <row r="548" spans="2:13" ht="12.75">
      <c r="B548" s="274">
        <v>5000</v>
      </c>
      <c r="C548" s="1" t="s">
        <v>63</v>
      </c>
      <c r="D548" s="14" t="s">
        <v>17</v>
      </c>
      <c r="E548" s="1" t="s">
        <v>91</v>
      </c>
      <c r="F548" s="70" t="s">
        <v>264</v>
      </c>
      <c r="G548" s="29" t="s">
        <v>254</v>
      </c>
      <c r="H548" s="6">
        <f t="shared" si="23"/>
        <v>-15000</v>
      </c>
      <c r="I548" s="24">
        <v>10</v>
      </c>
      <c r="K548" t="s">
        <v>148</v>
      </c>
      <c r="L548">
        <v>12</v>
      </c>
      <c r="M548" s="2">
        <v>500</v>
      </c>
    </row>
    <row r="549" spans="1:256" s="81" customFormat="1" ht="12.75">
      <c r="A549" s="1"/>
      <c r="B549" s="274">
        <v>5000</v>
      </c>
      <c r="C549" s="1" t="s">
        <v>63</v>
      </c>
      <c r="D549" s="14" t="s">
        <v>17</v>
      </c>
      <c r="E549" s="1" t="s">
        <v>91</v>
      </c>
      <c r="F549" s="70" t="s">
        <v>264</v>
      </c>
      <c r="G549" s="29" t="s">
        <v>114</v>
      </c>
      <c r="H549" s="6">
        <f>H548-B549</f>
        <v>-20000</v>
      </c>
      <c r="I549" s="24">
        <v>10</v>
      </c>
      <c r="J549"/>
      <c r="K549" t="s">
        <v>148</v>
      </c>
      <c r="L549">
        <v>12</v>
      </c>
      <c r="M549" s="2">
        <v>500</v>
      </c>
      <c r="IV549" s="81">
        <f>SUM(M549:IU549)</f>
        <v>500</v>
      </c>
    </row>
    <row r="550" spans="1:13" ht="12.75">
      <c r="A550" s="13"/>
      <c r="B550" s="273">
        <f>SUM(B546:B549)</f>
        <v>20000</v>
      </c>
      <c r="C550" s="13" t="s">
        <v>63</v>
      </c>
      <c r="D550" s="13"/>
      <c r="E550" s="13"/>
      <c r="F550" s="82"/>
      <c r="G550" s="20"/>
      <c r="H550" s="79">
        <v>0</v>
      </c>
      <c r="I550" s="80">
        <f>+B550/M550</f>
        <v>40</v>
      </c>
      <c r="J550" s="81"/>
      <c r="K550" s="81"/>
      <c r="L550" s="81"/>
      <c r="M550" s="2">
        <v>500</v>
      </c>
    </row>
    <row r="551" spans="2:13" ht="12.75">
      <c r="B551" s="274"/>
      <c r="D551" s="14"/>
      <c r="F551" s="70"/>
      <c r="H551" s="6">
        <f t="shared" si="23"/>
        <v>0</v>
      </c>
      <c r="I551" s="24">
        <f>+B551/M551</f>
        <v>0</v>
      </c>
      <c r="M551" s="2">
        <v>500</v>
      </c>
    </row>
    <row r="552" spans="2:13" ht="12.75">
      <c r="B552" s="274"/>
      <c r="D552" s="14"/>
      <c r="F552" s="70"/>
      <c r="H552" s="6">
        <f t="shared" si="23"/>
        <v>0</v>
      </c>
      <c r="I552" s="24">
        <f>+B552/M552</f>
        <v>0</v>
      </c>
      <c r="M552" s="2">
        <v>500</v>
      </c>
    </row>
    <row r="553" spans="2:13" ht="12.75">
      <c r="B553" s="274">
        <v>2000</v>
      </c>
      <c r="C553" s="1" t="s">
        <v>66</v>
      </c>
      <c r="D553" s="14" t="s">
        <v>17</v>
      </c>
      <c r="E553" s="1" t="s">
        <v>91</v>
      </c>
      <c r="F553" s="70" t="s">
        <v>263</v>
      </c>
      <c r="G553" s="29" t="s">
        <v>244</v>
      </c>
      <c r="H553" s="6">
        <f t="shared" si="23"/>
        <v>-2000</v>
      </c>
      <c r="I553" s="24">
        <v>4</v>
      </c>
      <c r="K553" t="s">
        <v>148</v>
      </c>
      <c r="L553">
        <v>12</v>
      </c>
      <c r="M553" s="2">
        <v>500</v>
      </c>
    </row>
    <row r="554" spans="2:13" ht="12.75">
      <c r="B554" s="274">
        <v>2000</v>
      </c>
      <c r="C554" s="1" t="s">
        <v>66</v>
      </c>
      <c r="D554" s="14" t="s">
        <v>17</v>
      </c>
      <c r="E554" s="1" t="s">
        <v>91</v>
      </c>
      <c r="F554" s="70" t="s">
        <v>263</v>
      </c>
      <c r="G554" s="29" t="s">
        <v>252</v>
      </c>
      <c r="H554" s="6">
        <f aca="true" t="shared" si="24" ref="H554:H616">H553-B554</f>
        <v>-4000</v>
      </c>
      <c r="I554" s="24">
        <v>4</v>
      </c>
      <c r="K554" t="s">
        <v>148</v>
      </c>
      <c r="L554">
        <v>12</v>
      </c>
      <c r="M554" s="2">
        <v>500</v>
      </c>
    </row>
    <row r="555" spans="1:13" s="81" customFormat="1" ht="12.75">
      <c r="A555" s="1"/>
      <c r="B555" s="274">
        <v>2000</v>
      </c>
      <c r="C555" s="1" t="s">
        <v>66</v>
      </c>
      <c r="D555" s="14" t="s">
        <v>17</v>
      </c>
      <c r="E555" s="1" t="s">
        <v>91</v>
      </c>
      <c r="F555" s="70" t="s">
        <v>263</v>
      </c>
      <c r="G555" s="29" t="s">
        <v>254</v>
      </c>
      <c r="H555" s="6">
        <f t="shared" si="24"/>
        <v>-6000</v>
      </c>
      <c r="I555" s="24">
        <v>4</v>
      </c>
      <c r="J555"/>
      <c r="K555" t="s">
        <v>148</v>
      </c>
      <c r="L555">
        <v>12</v>
      </c>
      <c r="M555" s="2">
        <v>500</v>
      </c>
    </row>
    <row r="556" spans="2:13" ht="12.75">
      <c r="B556" s="274">
        <v>2000</v>
      </c>
      <c r="C556" s="1" t="s">
        <v>66</v>
      </c>
      <c r="D556" s="14" t="s">
        <v>17</v>
      </c>
      <c r="E556" s="1" t="s">
        <v>91</v>
      </c>
      <c r="F556" s="70" t="s">
        <v>263</v>
      </c>
      <c r="G556" s="29" t="s">
        <v>114</v>
      </c>
      <c r="H556" s="6">
        <f t="shared" si="24"/>
        <v>-8000</v>
      </c>
      <c r="I556" s="24">
        <v>4</v>
      </c>
      <c r="K556" t="s">
        <v>148</v>
      </c>
      <c r="L556">
        <v>12</v>
      </c>
      <c r="M556" s="2">
        <v>500</v>
      </c>
    </row>
    <row r="557" spans="2:13" ht="12.75">
      <c r="B557" s="274">
        <v>2000</v>
      </c>
      <c r="C557" s="1" t="s">
        <v>66</v>
      </c>
      <c r="D557" s="14" t="s">
        <v>17</v>
      </c>
      <c r="E557" s="1" t="s">
        <v>91</v>
      </c>
      <c r="F557" s="70" t="s">
        <v>263</v>
      </c>
      <c r="G557" s="29" t="s">
        <v>257</v>
      </c>
      <c r="H557" s="6">
        <f>H556-B557</f>
        <v>-10000</v>
      </c>
      <c r="I557" s="24">
        <v>4</v>
      </c>
      <c r="K557" t="s">
        <v>148</v>
      </c>
      <c r="L557">
        <v>12</v>
      </c>
      <c r="M557" s="2">
        <v>500</v>
      </c>
    </row>
    <row r="558" spans="1:13" ht="12.75">
      <c r="A558" s="13"/>
      <c r="B558" s="273">
        <f>SUM(B553:B557)</f>
        <v>10000</v>
      </c>
      <c r="C558" s="13" t="s">
        <v>66</v>
      </c>
      <c r="D558" s="13"/>
      <c r="E558" s="13"/>
      <c r="F558" s="82"/>
      <c r="G558" s="20"/>
      <c r="H558" s="79">
        <v>0</v>
      </c>
      <c r="I558" s="80">
        <f aca="true" t="shared" si="25" ref="I558:I610">+B558/M558</f>
        <v>20</v>
      </c>
      <c r="J558" s="81"/>
      <c r="K558" s="81"/>
      <c r="L558" s="81"/>
      <c r="M558" s="2">
        <v>500</v>
      </c>
    </row>
    <row r="559" spans="1:13" s="81" customFormat="1" ht="12.75">
      <c r="A559" s="1"/>
      <c r="B559" s="274"/>
      <c r="C559" s="1"/>
      <c r="D559" s="1"/>
      <c r="E559" s="1"/>
      <c r="F559" s="70"/>
      <c r="G559" s="29"/>
      <c r="H559" s="6">
        <f t="shared" si="24"/>
        <v>0</v>
      </c>
      <c r="I559" s="24">
        <f t="shared" si="25"/>
        <v>0</v>
      </c>
      <c r="J559"/>
      <c r="K559"/>
      <c r="L559"/>
      <c r="M559" s="2">
        <v>500</v>
      </c>
    </row>
    <row r="560" spans="2:13" ht="12.75">
      <c r="B560" s="274"/>
      <c r="F560" s="70"/>
      <c r="H560" s="6">
        <f t="shared" si="24"/>
        <v>0</v>
      </c>
      <c r="I560" s="24">
        <f t="shared" si="25"/>
        <v>0</v>
      </c>
      <c r="M560" s="2">
        <v>500</v>
      </c>
    </row>
    <row r="561" spans="2:13" ht="12.75">
      <c r="B561" s="274">
        <v>1000</v>
      </c>
      <c r="C561" s="1" t="s">
        <v>106</v>
      </c>
      <c r="D561" s="14" t="s">
        <v>17</v>
      </c>
      <c r="E561" s="1" t="s">
        <v>68</v>
      </c>
      <c r="F561" s="70" t="s">
        <v>263</v>
      </c>
      <c r="G561" s="29" t="s">
        <v>244</v>
      </c>
      <c r="H561" s="6">
        <f t="shared" si="24"/>
        <v>-1000</v>
      </c>
      <c r="I561" s="24">
        <v>2</v>
      </c>
      <c r="K561" t="s">
        <v>148</v>
      </c>
      <c r="L561">
        <v>12</v>
      </c>
      <c r="M561" s="2">
        <v>500</v>
      </c>
    </row>
    <row r="562" spans="2:13" ht="12.75">
      <c r="B562" s="274">
        <v>1000</v>
      </c>
      <c r="C562" s="1" t="s">
        <v>106</v>
      </c>
      <c r="D562" s="14" t="s">
        <v>17</v>
      </c>
      <c r="E562" s="1" t="s">
        <v>68</v>
      </c>
      <c r="F562" s="70" t="s">
        <v>263</v>
      </c>
      <c r="G562" s="29" t="s">
        <v>252</v>
      </c>
      <c r="H562" s="6">
        <f t="shared" si="24"/>
        <v>-2000</v>
      </c>
      <c r="I562" s="24">
        <v>2</v>
      </c>
      <c r="K562" t="s">
        <v>148</v>
      </c>
      <c r="L562">
        <v>12</v>
      </c>
      <c r="M562" s="2">
        <v>500</v>
      </c>
    </row>
    <row r="563" spans="2:13" ht="12.75">
      <c r="B563" s="274">
        <v>1000</v>
      </c>
      <c r="C563" s="1" t="s">
        <v>106</v>
      </c>
      <c r="D563" s="14" t="s">
        <v>17</v>
      </c>
      <c r="E563" s="1" t="s">
        <v>68</v>
      </c>
      <c r="F563" s="70" t="s">
        <v>263</v>
      </c>
      <c r="G563" s="29" t="s">
        <v>114</v>
      </c>
      <c r="H563" s="6">
        <f>H562-B563</f>
        <v>-3000</v>
      </c>
      <c r="I563" s="24">
        <v>2</v>
      </c>
      <c r="K563" t="s">
        <v>148</v>
      </c>
      <c r="L563">
        <v>12</v>
      </c>
      <c r="M563" s="2">
        <v>500</v>
      </c>
    </row>
    <row r="564" spans="1:13" s="81" customFormat="1" ht="12.75">
      <c r="A564" s="13"/>
      <c r="B564" s="273">
        <f>SUM(B561:B563)</f>
        <v>3000</v>
      </c>
      <c r="C564" s="13"/>
      <c r="D564" s="13"/>
      <c r="E564" s="13" t="s">
        <v>68</v>
      </c>
      <c r="F564" s="82"/>
      <c r="G564" s="20"/>
      <c r="H564" s="79">
        <v>0</v>
      </c>
      <c r="I564" s="80">
        <f t="shared" si="25"/>
        <v>6</v>
      </c>
      <c r="M564" s="2">
        <v>500</v>
      </c>
    </row>
    <row r="565" spans="2:13" ht="12.75">
      <c r="B565" s="274"/>
      <c r="F565" s="70"/>
      <c r="H565" s="6">
        <f t="shared" si="24"/>
        <v>0</v>
      </c>
      <c r="I565" s="24">
        <f t="shared" si="25"/>
        <v>0</v>
      </c>
      <c r="M565" s="2">
        <v>500</v>
      </c>
    </row>
    <row r="566" spans="2:13" ht="12.75">
      <c r="B566" s="274"/>
      <c r="F566" s="70"/>
      <c r="H566" s="6">
        <f t="shared" si="24"/>
        <v>0</v>
      </c>
      <c r="I566" s="24">
        <f t="shared" si="25"/>
        <v>0</v>
      </c>
      <c r="M566" s="2">
        <v>500</v>
      </c>
    </row>
    <row r="567" spans="2:13" ht="12.75">
      <c r="B567" s="274">
        <v>1000</v>
      </c>
      <c r="C567" s="1" t="s">
        <v>112</v>
      </c>
      <c r="D567" s="14" t="s">
        <v>17</v>
      </c>
      <c r="E567" s="1" t="s">
        <v>27</v>
      </c>
      <c r="F567" s="70" t="s">
        <v>265</v>
      </c>
      <c r="G567" s="29" t="s">
        <v>266</v>
      </c>
      <c r="H567" s="6">
        <f>H566-B567</f>
        <v>-1000</v>
      </c>
      <c r="I567" s="24">
        <f t="shared" si="25"/>
        <v>2</v>
      </c>
      <c r="K567" t="s">
        <v>148</v>
      </c>
      <c r="L567">
        <v>12</v>
      </c>
      <c r="M567" s="2">
        <v>500</v>
      </c>
    </row>
    <row r="568" spans="1:13" s="81" customFormat="1" ht="12.75">
      <c r="A568" s="13"/>
      <c r="B568" s="273">
        <f>SUM(B567)</f>
        <v>1000</v>
      </c>
      <c r="C568" s="13"/>
      <c r="D568" s="13"/>
      <c r="E568" s="13" t="s">
        <v>27</v>
      </c>
      <c r="F568" s="82"/>
      <c r="G568" s="20"/>
      <c r="H568" s="79">
        <v>0</v>
      </c>
      <c r="I568" s="80">
        <f t="shared" si="25"/>
        <v>2</v>
      </c>
      <c r="M568" s="2">
        <v>500</v>
      </c>
    </row>
    <row r="569" spans="2:13" ht="12.75">
      <c r="B569" s="274"/>
      <c r="F569" s="70"/>
      <c r="H569" s="6">
        <f t="shared" si="24"/>
        <v>0</v>
      </c>
      <c r="I569" s="24">
        <f t="shared" si="25"/>
        <v>0</v>
      </c>
      <c r="M569" s="2">
        <v>500</v>
      </c>
    </row>
    <row r="570" spans="2:13" ht="12.75">
      <c r="B570" s="274"/>
      <c r="F570" s="70"/>
      <c r="H570" s="6">
        <f t="shared" si="24"/>
        <v>0</v>
      </c>
      <c r="I570" s="24">
        <f t="shared" si="25"/>
        <v>0</v>
      </c>
      <c r="M570" s="2">
        <v>500</v>
      </c>
    </row>
    <row r="571" spans="2:13" ht="12.75">
      <c r="B571" s="274"/>
      <c r="F571" s="70"/>
      <c r="H571" s="6">
        <f t="shared" si="24"/>
        <v>0</v>
      </c>
      <c r="I571" s="24">
        <f t="shared" si="25"/>
        <v>0</v>
      </c>
      <c r="M571" s="2">
        <v>500</v>
      </c>
    </row>
    <row r="572" spans="2:13" ht="12.75">
      <c r="B572" s="274"/>
      <c r="F572" s="70"/>
      <c r="H572" s="6">
        <f t="shared" si="24"/>
        <v>0</v>
      </c>
      <c r="I572" s="24">
        <f t="shared" si="25"/>
        <v>0</v>
      </c>
      <c r="M572" s="2">
        <v>500</v>
      </c>
    </row>
    <row r="573" spans="1:13" ht="12.75">
      <c r="A573" s="13"/>
      <c r="B573" s="273">
        <f>+B577+B585+B590+B594+B599+B604</f>
        <v>26400</v>
      </c>
      <c r="C573" s="75" t="s">
        <v>267</v>
      </c>
      <c r="D573" s="76" t="s">
        <v>268</v>
      </c>
      <c r="E573" s="75" t="s">
        <v>117</v>
      </c>
      <c r="F573" s="77" t="s">
        <v>269</v>
      </c>
      <c r="G573" s="78" t="s">
        <v>270</v>
      </c>
      <c r="H573" s="79"/>
      <c r="I573" s="80">
        <f>+B573/M573</f>
        <v>52.8</v>
      </c>
      <c r="J573" s="80"/>
      <c r="K573" s="80"/>
      <c r="L573" s="81"/>
      <c r="M573" s="2">
        <v>500</v>
      </c>
    </row>
    <row r="574" spans="2:13" ht="12.75">
      <c r="B574" s="274"/>
      <c r="F574" s="70"/>
      <c r="H574" s="6">
        <f t="shared" si="24"/>
        <v>0</v>
      </c>
      <c r="I574" s="24">
        <f t="shared" si="25"/>
        <v>0</v>
      </c>
      <c r="M574" s="2">
        <v>500</v>
      </c>
    </row>
    <row r="575" spans="2:13" ht="12.75">
      <c r="B575" s="274">
        <v>2500</v>
      </c>
      <c r="C575" s="1" t="s">
        <v>35</v>
      </c>
      <c r="D575" s="1" t="s">
        <v>17</v>
      </c>
      <c r="E575" s="1" t="s">
        <v>119</v>
      </c>
      <c r="F575" s="70" t="s">
        <v>271</v>
      </c>
      <c r="G575" s="29" t="s">
        <v>211</v>
      </c>
      <c r="H575" s="6">
        <f t="shared" si="24"/>
        <v>-2500</v>
      </c>
      <c r="I575" s="24">
        <v>5</v>
      </c>
      <c r="K575" t="s">
        <v>35</v>
      </c>
      <c r="L575">
        <v>13</v>
      </c>
      <c r="M575" s="2">
        <v>500</v>
      </c>
    </row>
    <row r="576" spans="1:13" s="81" customFormat="1" ht="12.75">
      <c r="A576" s="1"/>
      <c r="B576" s="274">
        <v>2500</v>
      </c>
      <c r="C576" s="1" t="s">
        <v>35</v>
      </c>
      <c r="D576" s="1" t="s">
        <v>17</v>
      </c>
      <c r="E576" s="1" t="s">
        <v>119</v>
      </c>
      <c r="F576" s="70" t="s">
        <v>272</v>
      </c>
      <c r="G576" s="29" t="s">
        <v>244</v>
      </c>
      <c r="H576" s="6">
        <f>H575-B576</f>
        <v>-5000</v>
      </c>
      <c r="I576" s="24">
        <v>5</v>
      </c>
      <c r="J576"/>
      <c r="K576" t="s">
        <v>35</v>
      </c>
      <c r="L576" s="39">
        <v>13</v>
      </c>
      <c r="M576" s="2">
        <v>500</v>
      </c>
    </row>
    <row r="577" spans="1:13" ht="12.75">
      <c r="A577" s="13"/>
      <c r="B577" s="273">
        <f>SUM(B575:B576)</f>
        <v>5000</v>
      </c>
      <c r="C577" s="13" t="s">
        <v>35</v>
      </c>
      <c r="D577" s="13"/>
      <c r="E577" s="13"/>
      <c r="F577" s="82"/>
      <c r="G577" s="20"/>
      <c r="H577" s="79">
        <v>0</v>
      </c>
      <c r="I577" s="80">
        <f t="shared" si="25"/>
        <v>10</v>
      </c>
      <c r="J577" s="81"/>
      <c r="K577" s="81"/>
      <c r="L577" s="81"/>
      <c r="M577" s="2">
        <v>500</v>
      </c>
    </row>
    <row r="578" spans="2:13" ht="12.75">
      <c r="B578" s="274"/>
      <c r="F578" s="70"/>
      <c r="H578" s="6">
        <f t="shared" si="24"/>
        <v>0</v>
      </c>
      <c r="I578" s="24">
        <f t="shared" si="25"/>
        <v>0</v>
      </c>
      <c r="M578" s="2">
        <v>500</v>
      </c>
    </row>
    <row r="579" spans="2:13" ht="12.75">
      <c r="B579" s="274"/>
      <c r="F579" s="70"/>
      <c r="H579" s="6">
        <f t="shared" si="24"/>
        <v>0</v>
      </c>
      <c r="I579" s="24">
        <f t="shared" si="25"/>
        <v>0</v>
      </c>
      <c r="M579" s="2">
        <v>500</v>
      </c>
    </row>
    <row r="580" spans="2:13" ht="12.75">
      <c r="B580" s="274">
        <v>1500</v>
      </c>
      <c r="C580" s="1" t="s">
        <v>177</v>
      </c>
      <c r="D580" s="14" t="s">
        <v>17</v>
      </c>
      <c r="E580" s="1" t="s">
        <v>91</v>
      </c>
      <c r="F580" s="70" t="s">
        <v>273</v>
      </c>
      <c r="G580" s="29" t="s">
        <v>211</v>
      </c>
      <c r="H580" s="6">
        <f t="shared" si="24"/>
        <v>-1500</v>
      </c>
      <c r="I580" s="24">
        <f t="shared" si="25"/>
        <v>3</v>
      </c>
      <c r="K580" t="s">
        <v>119</v>
      </c>
      <c r="L580">
        <v>13</v>
      </c>
      <c r="M580" s="2">
        <v>500</v>
      </c>
    </row>
    <row r="581" spans="1:13" s="81" customFormat="1" ht="12.75">
      <c r="A581" s="1"/>
      <c r="B581" s="274">
        <v>1000</v>
      </c>
      <c r="C581" s="1" t="s">
        <v>274</v>
      </c>
      <c r="D581" s="14" t="s">
        <v>17</v>
      </c>
      <c r="E581" s="1" t="s">
        <v>91</v>
      </c>
      <c r="F581" s="70" t="s">
        <v>273</v>
      </c>
      <c r="G581" s="29" t="s">
        <v>211</v>
      </c>
      <c r="H581" s="6">
        <f t="shared" si="24"/>
        <v>-2500</v>
      </c>
      <c r="I581" s="24">
        <f t="shared" si="25"/>
        <v>2</v>
      </c>
      <c r="J581"/>
      <c r="K581" t="s">
        <v>119</v>
      </c>
      <c r="L581">
        <v>13</v>
      </c>
      <c r="M581" s="2">
        <v>500</v>
      </c>
    </row>
    <row r="582" spans="2:13" ht="12.75">
      <c r="B582" s="274">
        <v>1000</v>
      </c>
      <c r="C582" s="1" t="s">
        <v>275</v>
      </c>
      <c r="D582" s="14" t="s">
        <v>17</v>
      </c>
      <c r="E582" s="1" t="s">
        <v>91</v>
      </c>
      <c r="F582" s="70" t="s">
        <v>273</v>
      </c>
      <c r="G582" s="29" t="s">
        <v>244</v>
      </c>
      <c r="H582" s="6">
        <f t="shared" si="24"/>
        <v>-3500</v>
      </c>
      <c r="I582" s="24">
        <f t="shared" si="25"/>
        <v>2</v>
      </c>
      <c r="K582" t="s">
        <v>119</v>
      </c>
      <c r="L582">
        <v>13</v>
      </c>
      <c r="M582" s="2">
        <v>500</v>
      </c>
    </row>
    <row r="583" spans="2:13" ht="12.75">
      <c r="B583" s="274">
        <v>1000</v>
      </c>
      <c r="C583" s="1" t="s">
        <v>276</v>
      </c>
      <c r="D583" s="14" t="s">
        <v>17</v>
      </c>
      <c r="E583" s="1" t="s">
        <v>91</v>
      </c>
      <c r="F583" s="70" t="s">
        <v>273</v>
      </c>
      <c r="G583" s="29" t="s">
        <v>244</v>
      </c>
      <c r="H583" s="6">
        <f t="shared" si="24"/>
        <v>-4500</v>
      </c>
      <c r="I583" s="24">
        <f t="shared" si="25"/>
        <v>2</v>
      </c>
      <c r="K583" t="s">
        <v>119</v>
      </c>
      <c r="L583">
        <v>13</v>
      </c>
      <c r="M583" s="2">
        <v>500</v>
      </c>
    </row>
    <row r="584" spans="2:13" ht="12.75">
      <c r="B584" s="274">
        <v>3000</v>
      </c>
      <c r="C584" s="1" t="s">
        <v>277</v>
      </c>
      <c r="D584" s="14" t="s">
        <v>17</v>
      </c>
      <c r="E584" s="1" t="s">
        <v>91</v>
      </c>
      <c r="F584" s="70" t="s">
        <v>278</v>
      </c>
      <c r="G584" s="29" t="s">
        <v>244</v>
      </c>
      <c r="H584" s="6">
        <f>H583-B584</f>
        <v>-7500</v>
      </c>
      <c r="I584" s="24">
        <f t="shared" si="25"/>
        <v>6</v>
      </c>
      <c r="K584" t="s">
        <v>119</v>
      </c>
      <c r="L584">
        <v>13</v>
      </c>
      <c r="M584" s="2">
        <v>500</v>
      </c>
    </row>
    <row r="585" spans="1:13" s="81" customFormat="1" ht="12.75">
      <c r="A585" s="13"/>
      <c r="B585" s="277">
        <f>SUM(B580:B584)</f>
        <v>7500</v>
      </c>
      <c r="C585" s="13" t="s">
        <v>59</v>
      </c>
      <c r="D585" s="13"/>
      <c r="E585" s="13"/>
      <c r="F585" s="82"/>
      <c r="G585" s="20"/>
      <c r="H585" s="79">
        <v>0</v>
      </c>
      <c r="I585" s="80">
        <f t="shared" si="25"/>
        <v>15</v>
      </c>
      <c r="M585" s="2">
        <v>500</v>
      </c>
    </row>
    <row r="586" spans="2:13" ht="12.75">
      <c r="B586" s="274"/>
      <c r="F586" s="70"/>
      <c r="H586" s="6">
        <f t="shared" si="24"/>
        <v>0</v>
      </c>
      <c r="I586" s="24">
        <f t="shared" si="25"/>
        <v>0</v>
      </c>
      <c r="M586" s="2">
        <v>500</v>
      </c>
    </row>
    <row r="587" spans="2:13" ht="12.75">
      <c r="B587" s="274"/>
      <c r="F587" s="70"/>
      <c r="H587" s="6">
        <f t="shared" si="24"/>
        <v>0</v>
      </c>
      <c r="I587" s="24">
        <f t="shared" si="25"/>
        <v>0</v>
      </c>
      <c r="M587" s="2">
        <v>500</v>
      </c>
    </row>
    <row r="588" spans="2:13" ht="12.75">
      <c r="B588" s="274">
        <v>1400</v>
      </c>
      <c r="C588" s="1" t="s">
        <v>60</v>
      </c>
      <c r="D588" s="14" t="s">
        <v>17</v>
      </c>
      <c r="E588" s="1" t="s">
        <v>61</v>
      </c>
      <c r="F588" s="70" t="s">
        <v>273</v>
      </c>
      <c r="G588" s="29" t="s">
        <v>211</v>
      </c>
      <c r="H588" s="6">
        <f t="shared" si="24"/>
        <v>-1400</v>
      </c>
      <c r="I588" s="24">
        <v>2.8</v>
      </c>
      <c r="K588" t="s">
        <v>119</v>
      </c>
      <c r="L588">
        <v>13</v>
      </c>
      <c r="M588" s="2">
        <v>500</v>
      </c>
    </row>
    <row r="589" spans="2:13" ht="12.75">
      <c r="B589" s="274">
        <v>1500</v>
      </c>
      <c r="C589" s="1" t="s">
        <v>60</v>
      </c>
      <c r="D589" s="14" t="s">
        <v>17</v>
      </c>
      <c r="E589" s="1" t="s">
        <v>61</v>
      </c>
      <c r="F589" s="70" t="s">
        <v>273</v>
      </c>
      <c r="G589" s="29" t="s">
        <v>244</v>
      </c>
      <c r="H589" s="6">
        <f>H588-B589</f>
        <v>-2900</v>
      </c>
      <c r="I589" s="24">
        <v>3</v>
      </c>
      <c r="K589" t="s">
        <v>119</v>
      </c>
      <c r="L589">
        <v>13</v>
      </c>
      <c r="M589" s="2">
        <v>500</v>
      </c>
    </row>
    <row r="590" spans="1:13" s="81" customFormat="1" ht="12.75">
      <c r="A590" s="13"/>
      <c r="B590" s="273">
        <f>SUM(B588:B589)</f>
        <v>2900</v>
      </c>
      <c r="C590" s="13"/>
      <c r="D590" s="13"/>
      <c r="E590" s="13" t="s">
        <v>103</v>
      </c>
      <c r="F590" s="82"/>
      <c r="G590" s="20"/>
      <c r="H590" s="79">
        <v>0</v>
      </c>
      <c r="I590" s="80">
        <f t="shared" si="25"/>
        <v>5.8</v>
      </c>
      <c r="M590" s="2">
        <v>500</v>
      </c>
    </row>
    <row r="591" spans="2:13" ht="12.75">
      <c r="B591" s="274"/>
      <c r="F591" s="70"/>
      <c r="H591" s="6">
        <f t="shared" si="24"/>
        <v>0</v>
      </c>
      <c r="I591" s="24">
        <f t="shared" si="25"/>
        <v>0</v>
      </c>
      <c r="M591" s="2">
        <v>500</v>
      </c>
    </row>
    <row r="592" spans="2:13" ht="12.75">
      <c r="B592" s="274"/>
      <c r="F592" s="70"/>
      <c r="H592" s="6">
        <f t="shared" si="24"/>
        <v>0</v>
      </c>
      <c r="I592" s="24">
        <f t="shared" si="25"/>
        <v>0</v>
      </c>
      <c r="M592" s="2">
        <v>500</v>
      </c>
    </row>
    <row r="593" spans="2:13" ht="12.75">
      <c r="B593" s="274">
        <v>5000</v>
      </c>
      <c r="C593" s="1" t="s">
        <v>63</v>
      </c>
      <c r="D593" s="14" t="s">
        <v>17</v>
      </c>
      <c r="E593" s="1" t="s">
        <v>91</v>
      </c>
      <c r="F593" s="70" t="s">
        <v>279</v>
      </c>
      <c r="G593" s="29" t="s">
        <v>211</v>
      </c>
      <c r="H593" s="6">
        <f>H592-B593</f>
        <v>-5000</v>
      </c>
      <c r="I593" s="24">
        <f t="shared" si="25"/>
        <v>10</v>
      </c>
      <c r="K593" t="s">
        <v>119</v>
      </c>
      <c r="L593">
        <v>13</v>
      </c>
      <c r="M593" s="2">
        <v>500</v>
      </c>
    </row>
    <row r="594" spans="1:13" ht="12.75">
      <c r="A594" s="13"/>
      <c r="B594" s="273">
        <f>SUM(B593)</f>
        <v>5000</v>
      </c>
      <c r="C594" s="13" t="s">
        <v>63</v>
      </c>
      <c r="D594" s="13"/>
      <c r="E594" s="13"/>
      <c r="F594" s="82"/>
      <c r="G594" s="20"/>
      <c r="H594" s="79">
        <v>0</v>
      </c>
      <c r="I594" s="80">
        <f t="shared" si="25"/>
        <v>10</v>
      </c>
      <c r="J594" s="81"/>
      <c r="K594" s="81"/>
      <c r="L594" s="81"/>
      <c r="M594" s="2">
        <v>500</v>
      </c>
    </row>
    <row r="595" spans="1:13" s="81" customFormat="1" ht="12.75">
      <c r="A595" s="1"/>
      <c r="B595" s="274"/>
      <c r="C595" s="1"/>
      <c r="D595" s="1"/>
      <c r="E595" s="1"/>
      <c r="F595" s="70"/>
      <c r="G595" s="29"/>
      <c r="H595" s="6">
        <f t="shared" si="24"/>
        <v>0</v>
      </c>
      <c r="I595" s="24">
        <f t="shared" si="25"/>
        <v>0</v>
      </c>
      <c r="J595"/>
      <c r="K595"/>
      <c r="L595"/>
      <c r="M595" s="2">
        <v>500</v>
      </c>
    </row>
    <row r="596" spans="2:13" ht="12.75">
      <c r="B596" s="274"/>
      <c r="F596" s="70"/>
      <c r="H596" s="6">
        <f t="shared" si="24"/>
        <v>0</v>
      </c>
      <c r="I596" s="24">
        <f t="shared" si="25"/>
        <v>0</v>
      </c>
      <c r="M596" s="2">
        <v>500</v>
      </c>
    </row>
    <row r="597" spans="2:13" ht="12.75">
      <c r="B597" s="274">
        <v>2000</v>
      </c>
      <c r="C597" s="1" t="s">
        <v>66</v>
      </c>
      <c r="D597" s="14" t="s">
        <v>17</v>
      </c>
      <c r="E597" s="1" t="s">
        <v>91</v>
      </c>
      <c r="F597" s="70" t="s">
        <v>273</v>
      </c>
      <c r="G597" s="29" t="s">
        <v>211</v>
      </c>
      <c r="H597" s="6">
        <f t="shared" si="24"/>
        <v>-2000</v>
      </c>
      <c r="I597" s="24">
        <v>4</v>
      </c>
      <c r="K597" t="s">
        <v>119</v>
      </c>
      <c r="L597">
        <v>13</v>
      </c>
      <c r="M597" s="2">
        <v>500</v>
      </c>
    </row>
    <row r="598" spans="2:13" ht="12.75">
      <c r="B598" s="274">
        <v>2000</v>
      </c>
      <c r="C598" s="1" t="s">
        <v>66</v>
      </c>
      <c r="D598" s="14" t="s">
        <v>17</v>
      </c>
      <c r="E598" s="1" t="s">
        <v>91</v>
      </c>
      <c r="F598" s="70" t="s">
        <v>273</v>
      </c>
      <c r="G598" s="29" t="s">
        <v>244</v>
      </c>
      <c r="H598" s="6">
        <f>H597-B598</f>
        <v>-4000</v>
      </c>
      <c r="I598" s="24">
        <v>4</v>
      </c>
      <c r="K598" t="s">
        <v>119</v>
      </c>
      <c r="L598">
        <v>13</v>
      </c>
      <c r="M598" s="2">
        <v>500</v>
      </c>
    </row>
    <row r="599" spans="1:13" ht="12.75">
      <c r="A599" s="13"/>
      <c r="B599" s="273">
        <f>SUM(B597:B598)</f>
        <v>4000</v>
      </c>
      <c r="C599" s="13" t="s">
        <v>66</v>
      </c>
      <c r="D599" s="13"/>
      <c r="E599" s="13"/>
      <c r="F599" s="82"/>
      <c r="G599" s="20"/>
      <c r="H599" s="79">
        <v>0</v>
      </c>
      <c r="I599" s="80">
        <f t="shared" si="25"/>
        <v>8</v>
      </c>
      <c r="J599" s="81"/>
      <c r="K599" s="81"/>
      <c r="L599" s="81"/>
      <c r="M599" s="2">
        <v>500</v>
      </c>
    </row>
    <row r="600" spans="1:13" s="81" customFormat="1" ht="12.75">
      <c r="A600" s="1"/>
      <c r="B600" s="274"/>
      <c r="C600" s="1"/>
      <c r="D600" s="1"/>
      <c r="E600" s="1"/>
      <c r="F600" s="70"/>
      <c r="G600" s="29"/>
      <c r="H600" s="6">
        <f t="shared" si="24"/>
        <v>0</v>
      </c>
      <c r="I600" s="24">
        <f t="shared" si="25"/>
        <v>0</v>
      </c>
      <c r="J600"/>
      <c r="K600"/>
      <c r="L600"/>
      <c r="M600" s="2">
        <v>500</v>
      </c>
    </row>
    <row r="601" spans="2:13" ht="12.75">
      <c r="B601" s="274"/>
      <c r="F601" s="70"/>
      <c r="H601" s="6">
        <f t="shared" si="24"/>
        <v>0</v>
      </c>
      <c r="I601" s="24">
        <f t="shared" si="25"/>
        <v>0</v>
      </c>
      <c r="M601" s="2">
        <v>500</v>
      </c>
    </row>
    <row r="602" spans="2:13" ht="12.75">
      <c r="B602" s="274">
        <v>1000</v>
      </c>
      <c r="C602" s="1" t="s">
        <v>106</v>
      </c>
      <c r="D602" s="14" t="s">
        <v>17</v>
      </c>
      <c r="E602" s="1" t="s">
        <v>68</v>
      </c>
      <c r="F602" s="70" t="s">
        <v>273</v>
      </c>
      <c r="G602" s="29" t="s">
        <v>211</v>
      </c>
      <c r="H602" s="6">
        <f t="shared" si="24"/>
        <v>-1000</v>
      </c>
      <c r="I602" s="24">
        <v>2</v>
      </c>
      <c r="K602" t="s">
        <v>119</v>
      </c>
      <c r="L602">
        <v>13</v>
      </c>
      <c r="M602" s="2">
        <v>500</v>
      </c>
    </row>
    <row r="603" spans="2:13" ht="12.75">
      <c r="B603" s="274">
        <v>1000</v>
      </c>
      <c r="C603" s="1" t="s">
        <v>106</v>
      </c>
      <c r="D603" s="14" t="s">
        <v>17</v>
      </c>
      <c r="E603" s="1" t="s">
        <v>68</v>
      </c>
      <c r="F603" s="70" t="s">
        <v>273</v>
      </c>
      <c r="G603" s="29" t="s">
        <v>244</v>
      </c>
      <c r="H603" s="6">
        <f>H602-B603</f>
        <v>-2000</v>
      </c>
      <c r="I603" s="24">
        <v>2</v>
      </c>
      <c r="K603" t="s">
        <v>119</v>
      </c>
      <c r="L603">
        <v>13</v>
      </c>
      <c r="M603" s="2">
        <v>500</v>
      </c>
    </row>
    <row r="604" spans="1:13" ht="12.75">
      <c r="A604" s="13"/>
      <c r="B604" s="277">
        <f>SUM(B602:B603)</f>
        <v>2000</v>
      </c>
      <c r="C604" s="13"/>
      <c r="D604" s="13"/>
      <c r="E604" s="13" t="s">
        <v>68</v>
      </c>
      <c r="F604" s="82"/>
      <c r="G604" s="20"/>
      <c r="H604" s="79">
        <v>0</v>
      </c>
      <c r="I604" s="80">
        <f t="shared" si="25"/>
        <v>4</v>
      </c>
      <c r="J604" s="81"/>
      <c r="K604" s="81"/>
      <c r="L604" s="81"/>
      <c r="M604" s="2">
        <v>500</v>
      </c>
    </row>
    <row r="605" spans="2:13" ht="12.75">
      <c r="B605" s="276"/>
      <c r="F605" s="70"/>
      <c r="H605" s="6">
        <f t="shared" si="24"/>
        <v>0</v>
      </c>
      <c r="I605" s="24">
        <f t="shared" si="25"/>
        <v>0</v>
      </c>
      <c r="M605" s="2">
        <v>500</v>
      </c>
    </row>
    <row r="606" spans="2:13" ht="12.75">
      <c r="B606" s="276"/>
      <c r="F606" s="70"/>
      <c r="H606" s="6">
        <f t="shared" si="24"/>
        <v>0</v>
      </c>
      <c r="I606" s="24">
        <f t="shared" si="25"/>
        <v>0</v>
      </c>
      <c r="M606" s="2">
        <v>500</v>
      </c>
    </row>
    <row r="607" spans="2:13" ht="12.75">
      <c r="B607" s="274"/>
      <c r="F607" s="70"/>
      <c r="H607" s="6">
        <f t="shared" si="24"/>
        <v>0</v>
      </c>
      <c r="I607" s="24">
        <f t="shared" si="25"/>
        <v>0</v>
      </c>
      <c r="M607" s="2">
        <v>500</v>
      </c>
    </row>
    <row r="608" spans="2:13" ht="12.75">
      <c r="B608" s="274"/>
      <c r="F608" s="70"/>
      <c r="H608" s="6">
        <f t="shared" si="24"/>
        <v>0</v>
      </c>
      <c r="I608" s="24">
        <f t="shared" si="25"/>
        <v>0</v>
      </c>
      <c r="M608" s="2">
        <v>500</v>
      </c>
    </row>
    <row r="609" spans="1:13" s="81" customFormat="1" ht="12.75">
      <c r="A609" s="13"/>
      <c r="B609" s="273">
        <f>+B618+B626+B631+B640+B648+B657+B662+B669+B673</f>
        <v>153000</v>
      </c>
      <c r="C609" s="75" t="s">
        <v>280</v>
      </c>
      <c r="D609" s="76" t="s">
        <v>281</v>
      </c>
      <c r="E609" s="75" t="s">
        <v>32</v>
      </c>
      <c r="F609" s="77" t="s">
        <v>33</v>
      </c>
      <c r="G609" s="78" t="s">
        <v>34</v>
      </c>
      <c r="H609" s="79"/>
      <c r="I609" s="80">
        <f>+B609/M609</f>
        <v>306</v>
      </c>
      <c r="J609" s="80"/>
      <c r="K609" s="80"/>
      <c r="M609" s="2">
        <v>500</v>
      </c>
    </row>
    <row r="610" spans="2:13" ht="12.75">
      <c r="B610" s="274"/>
      <c r="F610" s="70"/>
      <c r="H610" s="6">
        <f t="shared" si="24"/>
        <v>0</v>
      </c>
      <c r="I610" s="24">
        <f t="shared" si="25"/>
        <v>0</v>
      </c>
      <c r="M610" s="2">
        <v>500</v>
      </c>
    </row>
    <row r="611" spans="2:13" ht="12.75">
      <c r="B611" s="274">
        <v>5000</v>
      </c>
      <c r="C611" s="1" t="s">
        <v>35</v>
      </c>
      <c r="D611" s="1" t="s">
        <v>17</v>
      </c>
      <c r="E611" s="1" t="s">
        <v>36</v>
      </c>
      <c r="F611" s="70" t="s">
        <v>282</v>
      </c>
      <c r="G611" s="29" t="s">
        <v>114</v>
      </c>
      <c r="H611" s="6">
        <f t="shared" si="24"/>
        <v>-5000</v>
      </c>
      <c r="I611" s="24">
        <v>10</v>
      </c>
      <c r="K611" t="s">
        <v>35</v>
      </c>
      <c r="L611">
        <v>14</v>
      </c>
      <c r="M611" s="2">
        <v>500</v>
      </c>
    </row>
    <row r="612" spans="2:13" ht="12.75">
      <c r="B612" s="274">
        <v>5000</v>
      </c>
      <c r="C612" s="1" t="s">
        <v>35</v>
      </c>
      <c r="D612" s="1" t="s">
        <v>17</v>
      </c>
      <c r="E612" s="1" t="s">
        <v>36</v>
      </c>
      <c r="F612" s="70" t="s">
        <v>283</v>
      </c>
      <c r="G612" s="29" t="s">
        <v>257</v>
      </c>
      <c r="H612" s="6">
        <f t="shared" si="24"/>
        <v>-10000</v>
      </c>
      <c r="I612" s="24">
        <v>10</v>
      </c>
      <c r="K612" t="s">
        <v>35</v>
      </c>
      <c r="L612">
        <v>14</v>
      </c>
      <c r="M612" s="2">
        <v>500</v>
      </c>
    </row>
    <row r="613" spans="2:13" ht="12.75">
      <c r="B613" s="275">
        <v>5000</v>
      </c>
      <c r="C613" s="14" t="s">
        <v>35</v>
      </c>
      <c r="D613" s="1" t="s">
        <v>17</v>
      </c>
      <c r="E613" s="14" t="s">
        <v>1150</v>
      </c>
      <c r="F613" s="70" t="s">
        <v>284</v>
      </c>
      <c r="G613" s="29" t="s">
        <v>257</v>
      </c>
      <c r="H613" s="6">
        <f t="shared" si="24"/>
        <v>-15000</v>
      </c>
      <c r="I613" s="24">
        <v>10</v>
      </c>
      <c r="K613" t="s">
        <v>35</v>
      </c>
      <c r="L613">
        <v>14</v>
      </c>
      <c r="M613" s="2">
        <v>500</v>
      </c>
    </row>
    <row r="614" spans="2:13" ht="12.75">
      <c r="B614" s="274">
        <v>2500</v>
      </c>
      <c r="C614" s="1" t="s">
        <v>35</v>
      </c>
      <c r="D614" s="1" t="s">
        <v>17</v>
      </c>
      <c r="E614" s="1" t="s">
        <v>36</v>
      </c>
      <c r="F614" s="70" t="s">
        <v>285</v>
      </c>
      <c r="G614" s="29" t="s">
        <v>286</v>
      </c>
      <c r="H614" s="6">
        <f t="shared" si="24"/>
        <v>-17500</v>
      </c>
      <c r="I614" s="24">
        <v>5</v>
      </c>
      <c r="K614" t="s">
        <v>35</v>
      </c>
      <c r="L614">
        <v>14</v>
      </c>
      <c r="M614" s="2">
        <v>500</v>
      </c>
    </row>
    <row r="615" spans="2:13" ht="12.75">
      <c r="B615" s="274">
        <v>2500</v>
      </c>
      <c r="C615" s="1" t="s">
        <v>35</v>
      </c>
      <c r="D615" s="1" t="s">
        <v>17</v>
      </c>
      <c r="E615" s="1" t="s">
        <v>36</v>
      </c>
      <c r="F615" s="70" t="s">
        <v>287</v>
      </c>
      <c r="G615" s="29" t="s">
        <v>266</v>
      </c>
      <c r="H615" s="6">
        <f t="shared" si="24"/>
        <v>-20000</v>
      </c>
      <c r="I615" s="24">
        <v>5</v>
      </c>
      <c r="K615" t="s">
        <v>35</v>
      </c>
      <c r="L615">
        <v>14</v>
      </c>
      <c r="M615" s="2">
        <v>500</v>
      </c>
    </row>
    <row r="616" spans="2:13" ht="12.75">
      <c r="B616" s="274">
        <v>2500</v>
      </c>
      <c r="C616" s="1" t="s">
        <v>35</v>
      </c>
      <c r="D616" s="1" t="s">
        <v>17</v>
      </c>
      <c r="E616" s="1" t="s">
        <v>36</v>
      </c>
      <c r="F616" s="70" t="s">
        <v>288</v>
      </c>
      <c r="G616" s="29" t="s">
        <v>289</v>
      </c>
      <c r="H616" s="6">
        <f t="shared" si="24"/>
        <v>-22500</v>
      </c>
      <c r="I616" s="24">
        <v>5</v>
      </c>
      <c r="K616" t="s">
        <v>35</v>
      </c>
      <c r="L616">
        <v>14</v>
      </c>
      <c r="M616" s="2">
        <v>500</v>
      </c>
    </row>
    <row r="617" spans="1:13" s="81" customFormat="1" ht="12.75">
      <c r="A617" s="1"/>
      <c r="B617" s="274">
        <v>2500</v>
      </c>
      <c r="C617" s="1" t="s">
        <v>35</v>
      </c>
      <c r="D617" s="1" t="s">
        <v>17</v>
      </c>
      <c r="E617" s="1" t="s">
        <v>36</v>
      </c>
      <c r="F617" s="70" t="s">
        <v>290</v>
      </c>
      <c r="G617" s="29" t="s">
        <v>291</v>
      </c>
      <c r="H617" s="6">
        <f>H616-B617</f>
        <v>-25000</v>
      </c>
      <c r="I617" s="24">
        <v>5</v>
      </c>
      <c r="J617"/>
      <c r="K617" t="s">
        <v>35</v>
      </c>
      <c r="L617">
        <v>14</v>
      </c>
      <c r="M617" s="2">
        <v>500</v>
      </c>
    </row>
    <row r="618" spans="1:13" ht="12.75">
      <c r="A618" s="13"/>
      <c r="B618" s="273">
        <f>SUM(B611:B617)</f>
        <v>25000</v>
      </c>
      <c r="C618" s="13" t="s">
        <v>35</v>
      </c>
      <c r="D618" s="13"/>
      <c r="E618" s="13"/>
      <c r="F618" s="82"/>
      <c r="G618" s="20"/>
      <c r="H618" s="79">
        <v>0</v>
      </c>
      <c r="I618" s="80">
        <f aca="true" t="shared" si="26" ref="I618:I681">+B618/M618</f>
        <v>50</v>
      </c>
      <c r="J618" s="81"/>
      <c r="K618" s="81"/>
      <c r="L618" s="81"/>
      <c r="M618" s="2">
        <v>500</v>
      </c>
    </row>
    <row r="619" spans="2:13" ht="12.75">
      <c r="B619" s="274"/>
      <c r="F619" s="70"/>
      <c r="H619" s="6">
        <f aca="true" t="shared" si="27" ref="H619:H682">H618-B619</f>
        <v>0</v>
      </c>
      <c r="I619" s="24">
        <f t="shared" si="26"/>
        <v>0</v>
      </c>
      <c r="M619" s="2">
        <v>500</v>
      </c>
    </row>
    <row r="620" spans="2:13" ht="12.75">
      <c r="B620" s="274"/>
      <c r="F620" s="70"/>
      <c r="H620" s="6">
        <f t="shared" si="27"/>
        <v>0</v>
      </c>
      <c r="I620" s="24">
        <f t="shared" si="26"/>
        <v>0</v>
      </c>
      <c r="M620" s="2">
        <v>500</v>
      </c>
    </row>
    <row r="621" spans="2:13" ht="12.75">
      <c r="B621" s="274">
        <v>600</v>
      </c>
      <c r="C621" s="1" t="s">
        <v>45</v>
      </c>
      <c r="D621" s="14" t="s">
        <v>46</v>
      </c>
      <c r="E621" s="1" t="s">
        <v>47</v>
      </c>
      <c r="F621" s="70" t="s">
        <v>292</v>
      </c>
      <c r="G621" s="29" t="s">
        <v>114</v>
      </c>
      <c r="H621" s="6">
        <f t="shared" si="27"/>
        <v>-600</v>
      </c>
      <c r="I621" s="24">
        <f t="shared" si="26"/>
        <v>1.2</v>
      </c>
      <c r="K621" s="17" t="s">
        <v>36</v>
      </c>
      <c r="L621">
        <v>14</v>
      </c>
      <c r="M621" s="2">
        <v>500</v>
      </c>
    </row>
    <row r="622" spans="1:13" s="81" customFormat="1" ht="12.75">
      <c r="A622" s="1"/>
      <c r="B622" s="274">
        <v>800</v>
      </c>
      <c r="C622" s="1" t="s">
        <v>294</v>
      </c>
      <c r="D622" s="14" t="s">
        <v>46</v>
      </c>
      <c r="E622" s="1" t="s">
        <v>47</v>
      </c>
      <c r="F622" s="70" t="s">
        <v>292</v>
      </c>
      <c r="G622" s="29" t="s">
        <v>257</v>
      </c>
      <c r="H622" s="6">
        <f t="shared" si="27"/>
        <v>-1400</v>
      </c>
      <c r="I622" s="24">
        <f t="shared" si="26"/>
        <v>1.6</v>
      </c>
      <c r="J622"/>
      <c r="K622" s="17" t="s">
        <v>36</v>
      </c>
      <c r="L622">
        <v>14</v>
      </c>
      <c r="M622" s="2">
        <v>500</v>
      </c>
    </row>
    <row r="623" spans="2:13" ht="12.75">
      <c r="B623" s="274">
        <v>900</v>
      </c>
      <c r="C623" s="1" t="s">
        <v>294</v>
      </c>
      <c r="D623" s="14" t="s">
        <v>46</v>
      </c>
      <c r="E623" s="1" t="s">
        <v>47</v>
      </c>
      <c r="F623" s="70" t="s">
        <v>292</v>
      </c>
      <c r="G623" s="29" t="s">
        <v>286</v>
      </c>
      <c r="H623" s="6">
        <f t="shared" si="27"/>
        <v>-2300</v>
      </c>
      <c r="I623" s="24">
        <f t="shared" si="26"/>
        <v>1.8</v>
      </c>
      <c r="K623" s="17" t="s">
        <v>36</v>
      </c>
      <c r="L623">
        <v>14</v>
      </c>
      <c r="M623" s="2">
        <v>500</v>
      </c>
    </row>
    <row r="624" spans="2:13" ht="12.75">
      <c r="B624" s="274">
        <v>1100</v>
      </c>
      <c r="C624" s="1" t="s">
        <v>297</v>
      </c>
      <c r="D624" s="14" t="s">
        <v>46</v>
      </c>
      <c r="E624" s="1" t="s">
        <v>47</v>
      </c>
      <c r="F624" s="70" t="s">
        <v>292</v>
      </c>
      <c r="G624" s="29" t="s">
        <v>266</v>
      </c>
      <c r="H624" s="6">
        <f t="shared" si="27"/>
        <v>-3400</v>
      </c>
      <c r="I624" s="24">
        <f t="shared" si="26"/>
        <v>2.2</v>
      </c>
      <c r="K624" s="17" t="s">
        <v>36</v>
      </c>
      <c r="L624">
        <v>14</v>
      </c>
      <c r="M624" s="2">
        <v>500</v>
      </c>
    </row>
    <row r="625" spans="2:13" ht="12.75">
      <c r="B625" s="274">
        <v>1100</v>
      </c>
      <c r="C625" s="1" t="s">
        <v>297</v>
      </c>
      <c r="D625" s="14" t="s">
        <v>46</v>
      </c>
      <c r="E625" s="1" t="s">
        <v>47</v>
      </c>
      <c r="F625" s="70" t="s">
        <v>292</v>
      </c>
      <c r="G625" s="29" t="s">
        <v>289</v>
      </c>
      <c r="H625" s="6">
        <f>H624-B625</f>
        <v>-4500</v>
      </c>
      <c r="I625" s="24">
        <f t="shared" si="26"/>
        <v>2.2</v>
      </c>
      <c r="K625" s="17" t="s">
        <v>36</v>
      </c>
      <c r="L625">
        <v>14</v>
      </c>
      <c r="M625" s="2">
        <v>500</v>
      </c>
    </row>
    <row r="626" spans="1:13" ht="12.75">
      <c r="A626" s="13"/>
      <c r="B626" s="273">
        <f>SUM(B621:B625)</f>
        <v>4500</v>
      </c>
      <c r="C626" s="13" t="s">
        <v>1</v>
      </c>
      <c r="D626" s="13"/>
      <c r="E626" s="13"/>
      <c r="F626" s="82"/>
      <c r="G626" s="20"/>
      <c r="H626" s="79">
        <v>0</v>
      </c>
      <c r="I626" s="80">
        <f t="shared" si="26"/>
        <v>9</v>
      </c>
      <c r="J626" s="81"/>
      <c r="K626" s="81"/>
      <c r="L626" s="81"/>
      <c r="M626" s="2">
        <v>500</v>
      </c>
    </row>
    <row r="627" spans="2:13" ht="12.75">
      <c r="B627" s="274"/>
      <c r="F627" s="70"/>
      <c r="H627" s="6">
        <f t="shared" si="27"/>
        <v>0</v>
      </c>
      <c r="I627" s="24">
        <f t="shared" si="26"/>
        <v>0</v>
      </c>
      <c r="M627" s="2">
        <v>500</v>
      </c>
    </row>
    <row r="628" spans="2:13" ht="12.75">
      <c r="B628" s="274"/>
      <c r="F628" s="70"/>
      <c r="H628" s="6">
        <f t="shared" si="27"/>
        <v>0</v>
      </c>
      <c r="I628" s="24">
        <f t="shared" si="26"/>
        <v>0</v>
      </c>
      <c r="M628" s="2">
        <v>500</v>
      </c>
    </row>
    <row r="629" spans="2:13" ht="12.75">
      <c r="B629" s="274">
        <v>5000</v>
      </c>
      <c r="C629" s="1" t="s">
        <v>54</v>
      </c>
      <c r="D629" s="14" t="s">
        <v>46</v>
      </c>
      <c r="E629" s="1" t="s">
        <v>91</v>
      </c>
      <c r="F629" s="70" t="s">
        <v>300</v>
      </c>
      <c r="G629" s="29" t="s">
        <v>114</v>
      </c>
      <c r="H629" s="6">
        <f t="shared" si="27"/>
        <v>-5000</v>
      </c>
      <c r="I629" s="24">
        <f t="shared" si="26"/>
        <v>10</v>
      </c>
      <c r="K629" s="17" t="s">
        <v>36</v>
      </c>
      <c r="L629">
        <v>14</v>
      </c>
      <c r="M629" s="2">
        <v>500</v>
      </c>
    </row>
    <row r="630" spans="2:13" ht="12.75">
      <c r="B630" s="274">
        <v>5000</v>
      </c>
      <c r="C630" s="1" t="s">
        <v>56</v>
      </c>
      <c r="D630" s="14" t="s">
        <v>46</v>
      </c>
      <c r="E630" s="1" t="s">
        <v>91</v>
      </c>
      <c r="F630" s="70" t="s">
        <v>301</v>
      </c>
      <c r="G630" s="29" t="s">
        <v>291</v>
      </c>
      <c r="H630" s="6">
        <f t="shared" si="27"/>
        <v>-10000</v>
      </c>
      <c r="I630" s="24">
        <f t="shared" si="26"/>
        <v>10</v>
      </c>
      <c r="K630" s="17" t="s">
        <v>36</v>
      </c>
      <c r="L630">
        <v>14</v>
      </c>
      <c r="M630" s="2">
        <v>500</v>
      </c>
    </row>
    <row r="631" spans="1:13" s="81" customFormat="1" ht="12.75">
      <c r="A631" s="13"/>
      <c r="B631" s="273">
        <f>SUM(B629:B630)</f>
        <v>10000</v>
      </c>
      <c r="C631" s="13" t="s">
        <v>59</v>
      </c>
      <c r="D631" s="13"/>
      <c r="E631" s="13"/>
      <c r="F631" s="82"/>
      <c r="G631" s="20"/>
      <c r="H631" s="79">
        <v>0</v>
      </c>
      <c r="I631" s="80">
        <f t="shared" si="26"/>
        <v>20</v>
      </c>
      <c r="M631" s="2">
        <v>500</v>
      </c>
    </row>
    <row r="632" spans="2:13" ht="12.75">
      <c r="B632" s="274"/>
      <c r="F632" s="70"/>
      <c r="H632" s="6">
        <f t="shared" si="27"/>
        <v>0</v>
      </c>
      <c r="I632" s="24">
        <f t="shared" si="26"/>
        <v>0</v>
      </c>
      <c r="M632" s="2">
        <v>500</v>
      </c>
    </row>
    <row r="633" spans="2:13" ht="12.75">
      <c r="B633" s="274"/>
      <c r="F633" s="70"/>
      <c r="H633" s="6">
        <f t="shared" si="27"/>
        <v>0</v>
      </c>
      <c r="I633" s="24">
        <f t="shared" si="26"/>
        <v>0</v>
      </c>
      <c r="M633" s="2">
        <v>500</v>
      </c>
    </row>
    <row r="634" spans="2:13" ht="12.75">
      <c r="B634" s="274">
        <v>1100</v>
      </c>
      <c r="C634" s="1" t="s">
        <v>60</v>
      </c>
      <c r="D634" s="14" t="s">
        <v>46</v>
      </c>
      <c r="E634" s="1" t="s">
        <v>61</v>
      </c>
      <c r="F634" s="70" t="s">
        <v>292</v>
      </c>
      <c r="G634" s="29" t="s">
        <v>114</v>
      </c>
      <c r="H634" s="6">
        <f t="shared" si="27"/>
        <v>-1100</v>
      </c>
      <c r="I634" s="24">
        <f t="shared" si="26"/>
        <v>2.2</v>
      </c>
      <c r="K634" s="17" t="s">
        <v>36</v>
      </c>
      <c r="L634">
        <v>14</v>
      </c>
      <c r="M634" s="2">
        <v>500</v>
      </c>
    </row>
    <row r="635" spans="2:13" ht="12.75">
      <c r="B635" s="274">
        <v>1600</v>
      </c>
      <c r="C635" s="1" t="s">
        <v>60</v>
      </c>
      <c r="D635" s="14" t="s">
        <v>46</v>
      </c>
      <c r="E635" s="1" t="s">
        <v>61</v>
      </c>
      <c r="F635" s="70" t="s">
        <v>292</v>
      </c>
      <c r="G635" s="29" t="s">
        <v>257</v>
      </c>
      <c r="H635" s="6">
        <f t="shared" si="27"/>
        <v>-2700</v>
      </c>
      <c r="I635" s="24">
        <f t="shared" si="26"/>
        <v>3.2</v>
      </c>
      <c r="K635" s="17" t="s">
        <v>36</v>
      </c>
      <c r="L635">
        <v>14</v>
      </c>
      <c r="M635" s="2">
        <v>500</v>
      </c>
    </row>
    <row r="636" spans="2:13" ht="12.75">
      <c r="B636" s="275">
        <v>2100</v>
      </c>
      <c r="C636" s="1" t="s">
        <v>60</v>
      </c>
      <c r="D636" s="14" t="s">
        <v>46</v>
      </c>
      <c r="E636" s="1" t="s">
        <v>61</v>
      </c>
      <c r="F636" s="70" t="s">
        <v>292</v>
      </c>
      <c r="G636" s="29" t="s">
        <v>286</v>
      </c>
      <c r="H636" s="6">
        <f t="shared" si="27"/>
        <v>-4800</v>
      </c>
      <c r="I636" s="24">
        <f t="shared" si="26"/>
        <v>4.2</v>
      </c>
      <c r="K636" s="17" t="s">
        <v>36</v>
      </c>
      <c r="L636">
        <v>14</v>
      </c>
      <c r="M636" s="2">
        <v>500</v>
      </c>
    </row>
    <row r="637" spans="2:13" ht="12.75">
      <c r="B637" s="274">
        <v>1800</v>
      </c>
      <c r="C637" s="1" t="s">
        <v>60</v>
      </c>
      <c r="D637" s="14" t="s">
        <v>46</v>
      </c>
      <c r="E637" s="1" t="s">
        <v>61</v>
      </c>
      <c r="F637" s="70" t="s">
        <v>292</v>
      </c>
      <c r="G637" s="29" t="s">
        <v>266</v>
      </c>
      <c r="H637" s="6">
        <f t="shared" si="27"/>
        <v>-6600</v>
      </c>
      <c r="I637" s="24">
        <f t="shared" si="26"/>
        <v>3.6</v>
      </c>
      <c r="K637" s="17" t="s">
        <v>36</v>
      </c>
      <c r="L637">
        <v>14</v>
      </c>
      <c r="M637" s="2">
        <v>500</v>
      </c>
    </row>
    <row r="638" spans="2:13" ht="12.75">
      <c r="B638" s="274">
        <v>2000</v>
      </c>
      <c r="C638" s="1" t="s">
        <v>60</v>
      </c>
      <c r="D638" s="14" t="s">
        <v>46</v>
      </c>
      <c r="E638" s="1" t="s">
        <v>61</v>
      </c>
      <c r="F638" s="70" t="s">
        <v>292</v>
      </c>
      <c r="G638" s="29" t="s">
        <v>289</v>
      </c>
      <c r="H638" s="6">
        <f t="shared" si="27"/>
        <v>-8600</v>
      </c>
      <c r="I638" s="24">
        <f t="shared" si="26"/>
        <v>4</v>
      </c>
      <c r="K638" s="17" t="s">
        <v>36</v>
      </c>
      <c r="L638">
        <v>14</v>
      </c>
      <c r="M638" s="2">
        <v>500</v>
      </c>
    </row>
    <row r="639" spans="1:13" s="81" customFormat="1" ht="12.75">
      <c r="A639" s="1"/>
      <c r="B639" s="274">
        <v>600</v>
      </c>
      <c r="C639" s="1" t="s">
        <v>60</v>
      </c>
      <c r="D639" s="14" t="s">
        <v>46</v>
      </c>
      <c r="E639" s="1" t="s">
        <v>61</v>
      </c>
      <c r="F639" s="70" t="s">
        <v>292</v>
      </c>
      <c r="G639" s="29" t="s">
        <v>291</v>
      </c>
      <c r="H639" s="6">
        <f t="shared" si="27"/>
        <v>-9200</v>
      </c>
      <c r="I639" s="24">
        <f>+B639/M639</f>
        <v>1.2</v>
      </c>
      <c r="J639"/>
      <c r="K639" s="17" t="s">
        <v>36</v>
      </c>
      <c r="L639">
        <v>14</v>
      </c>
      <c r="M639" s="2">
        <v>500</v>
      </c>
    </row>
    <row r="640" spans="1:13" ht="12.75">
      <c r="A640" s="13"/>
      <c r="B640" s="273">
        <f>SUM(B634:B639)</f>
        <v>9200</v>
      </c>
      <c r="C640" s="13"/>
      <c r="D640" s="13"/>
      <c r="E640" s="13" t="s">
        <v>103</v>
      </c>
      <c r="F640" s="82"/>
      <c r="G640" s="20"/>
      <c r="H640" s="79">
        <v>0</v>
      </c>
      <c r="I640" s="80">
        <f t="shared" si="26"/>
        <v>18.4</v>
      </c>
      <c r="J640" s="81"/>
      <c r="K640" s="81"/>
      <c r="L640" s="81"/>
      <c r="M640" s="2">
        <v>500</v>
      </c>
    </row>
    <row r="641" spans="2:13" ht="12.75">
      <c r="B641" s="274"/>
      <c r="F641" s="70"/>
      <c r="H641" s="6">
        <f t="shared" si="27"/>
        <v>0</v>
      </c>
      <c r="I641" s="24">
        <f t="shared" si="26"/>
        <v>0</v>
      </c>
      <c r="M641" s="2">
        <v>500</v>
      </c>
    </row>
    <row r="642" spans="2:13" ht="12.75">
      <c r="B642" s="274"/>
      <c r="F642" s="70"/>
      <c r="H642" s="6">
        <f t="shared" si="27"/>
        <v>0</v>
      </c>
      <c r="I642" s="24">
        <f t="shared" si="26"/>
        <v>0</v>
      </c>
      <c r="M642" s="2">
        <v>500</v>
      </c>
    </row>
    <row r="643" spans="2:13" ht="12.75">
      <c r="B643" s="274">
        <v>5000</v>
      </c>
      <c r="C643" s="1" t="s">
        <v>63</v>
      </c>
      <c r="D643" s="14" t="s">
        <v>46</v>
      </c>
      <c r="E643" s="1" t="s">
        <v>91</v>
      </c>
      <c r="F643" s="70" t="s">
        <v>302</v>
      </c>
      <c r="G643" s="29" t="s">
        <v>114</v>
      </c>
      <c r="H643" s="6">
        <f t="shared" si="27"/>
        <v>-5000</v>
      </c>
      <c r="I643" s="24">
        <f t="shared" si="26"/>
        <v>10</v>
      </c>
      <c r="K643" s="17" t="s">
        <v>36</v>
      </c>
      <c r="L643">
        <v>14</v>
      </c>
      <c r="M643" s="2">
        <v>500</v>
      </c>
    </row>
    <row r="644" spans="2:13" ht="12.75">
      <c r="B644" s="274">
        <v>5000</v>
      </c>
      <c r="C644" s="1" t="s">
        <v>63</v>
      </c>
      <c r="D644" s="14" t="s">
        <v>46</v>
      </c>
      <c r="E644" s="1" t="s">
        <v>91</v>
      </c>
      <c r="F644" s="70" t="s">
        <v>302</v>
      </c>
      <c r="G644" s="29" t="s">
        <v>257</v>
      </c>
      <c r="H644" s="6">
        <f t="shared" si="27"/>
        <v>-10000</v>
      </c>
      <c r="I644" s="24">
        <f t="shared" si="26"/>
        <v>10</v>
      </c>
      <c r="K644" s="17" t="s">
        <v>36</v>
      </c>
      <c r="L644">
        <v>14</v>
      </c>
      <c r="M644" s="2">
        <v>500</v>
      </c>
    </row>
    <row r="645" spans="2:13" ht="12.75">
      <c r="B645" s="274">
        <v>5000</v>
      </c>
      <c r="C645" s="1" t="s">
        <v>63</v>
      </c>
      <c r="D645" s="14" t="s">
        <v>46</v>
      </c>
      <c r="E645" s="1" t="s">
        <v>91</v>
      </c>
      <c r="F645" s="70" t="s">
        <v>302</v>
      </c>
      <c r="G645" s="29" t="s">
        <v>286</v>
      </c>
      <c r="H645" s="6">
        <f t="shared" si="27"/>
        <v>-15000</v>
      </c>
      <c r="I645" s="24">
        <f t="shared" si="26"/>
        <v>10</v>
      </c>
      <c r="K645" s="17" t="s">
        <v>36</v>
      </c>
      <c r="L645">
        <v>14</v>
      </c>
      <c r="M645" s="2">
        <v>500</v>
      </c>
    </row>
    <row r="646" spans="2:13" ht="12.75">
      <c r="B646" s="274">
        <v>5000</v>
      </c>
      <c r="C646" s="1" t="s">
        <v>63</v>
      </c>
      <c r="D646" s="14" t="s">
        <v>46</v>
      </c>
      <c r="E646" s="1" t="s">
        <v>91</v>
      </c>
      <c r="F646" s="70" t="s">
        <v>302</v>
      </c>
      <c r="G646" s="29" t="s">
        <v>266</v>
      </c>
      <c r="H646" s="6">
        <f t="shared" si="27"/>
        <v>-20000</v>
      </c>
      <c r="I646" s="24">
        <f t="shared" si="26"/>
        <v>10</v>
      </c>
      <c r="K646" s="17" t="s">
        <v>36</v>
      </c>
      <c r="L646">
        <v>14</v>
      </c>
      <c r="M646" s="2">
        <v>500</v>
      </c>
    </row>
    <row r="647" spans="2:13" ht="12.75">
      <c r="B647" s="274">
        <v>5000</v>
      </c>
      <c r="C647" s="1" t="s">
        <v>63</v>
      </c>
      <c r="D647" s="14" t="s">
        <v>46</v>
      </c>
      <c r="E647" s="1" t="s">
        <v>91</v>
      </c>
      <c r="F647" s="70" t="s">
        <v>302</v>
      </c>
      <c r="G647" s="29" t="s">
        <v>289</v>
      </c>
      <c r="H647" s="6">
        <f t="shared" si="27"/>
        <v>-25000</v>
      </c>
      <c r="I647" s="24">
        <f t="shared" si="26"/>
        <v>10</v>
      </c>
      <c r="K647" s="17" t="s">
        <v>36</v>
      </c>
      <c r="L647">
        <v>14</v>
      </c>
      <c r="M647" s="2">
        <v>500</v>
      </c>
    </row>
    <row r="648" spans="1:13" s="81" customFormat="1" ht="12.75">
      <c r="A648" s="13"/>
      <c r="B648" s="273">
        <f>SUM(B643:B647)</f>
        <v>25000</v>
      </c>
      <c r="C648" s="13" t="s">
        <v>63</v>
      </c>
      <c r="D648" s="13"/>
      <c r="E648" s="13"/>
      <c r="F648" s="82"/>
      <c r="G648" s="20"/>
      <c r="H648" s="79">
        <v>0</v>
      </c>
      <c r="I648" s="80">
        <f t="shared" si="26"/>
        <v>50</v>
      </c>
      <c r="M648" s="2">
        <v>500</v>
      </c>
    </row>
    <row r="649" spans="2:13" ht="12.75">
      <c r="B649" s="274"/>
      <c r="F649" s="70"/>
      <c r="H649" s="6">
        <f t="shared" si="27"/>
        <v>0</v>
      </c>
      <c r="I649" s="24">
        <f t="shared" si="26"/>
        <v>0</v>
      </c>
      <c r="M649" s="2">
        <v>500</v>
      </c>
    </row>
    <row r="650" spans="2:13" ht="12.75">
      <c r="B650" s="274"/>
      <c r="F650" s="70"/>
      <c r="H650" s="6">
        <f t="shared" si="27"/>
        <v>0</v>
      </c>
      <c r="I650" s="24">
        <f t="shared" si="26"/>
        <v>0</v>
      </c>
      <c r="M650" s="2">
        <v>500</v>
      </c>
    </row>
    <row r="651" spans="2:13" ht="12.75">
      <c r="B651" s="274">
        <v>2000</v>
      </c>
      <c r="C651" s="1" t="s">
        <v>66</v>
      </c>
      <c r="D651" s="14" t="s">
        <v>46</v>
      </c>
      <c r="E651" s="1" t="s">
        <v>91</v>
      </c>
      <c r="F651" s="70" t="s">
        <v>292</v>
      </c>
      <c r="G651" s="29" t="s">
        <v>114</v>
      </c>
      <c r="H651" s="6">
        <f t="shared" si="27"/>
        <v>-2000</v>
      </c>
      <c r="I651" s="24">
        <v>4</v>
      </c>
      <c r="K651" s="17" t="s">
        <v>36</v>
      </c>
      <c r="L651">
        <v>14</v>
      </c>
      <c r="M651" s="2">
        <v>500</v>
      </c>
    </row>
    <row r="652" spans="2:13" ht="12.75">
      <c r="B652" s="274">
        <v>2000</v>
      </c>
      <c r="C652" s="1" t="s">
        <v>66</v>
      </c>
      <c r="D652" s="14" t="s">
        <v>46</v>
      </c>
      <c r="E652" s="1" t="s">
        <v>91</v>
      </c>
      <c r="F652" s="70" t="s">
        <v>292</v>
      </c>
      <c r="G652" s="29" t="s">
        <v>257</v>
      </c>
      <c r="H652" s="6">
        <f t="shared" si="27"/>
        <v>-4000</v>
      </c>
      <c r="I652" s="24">
        <v>4</v>
      </c>
      <c r="K652" s="17" t="s">
        <v>36</v>
      </c>
      <c r="L652">
        <v>14</v>
      </c>
      <c r="M652" s="2">
        <v>500</v>
      </c>
    </row>
    <row r="653" spans="1:13" s="81" customFormat="1" ht="12.75">
      <c r="A653" s="1"/>
      <c r="B653" s="274">
        <v>2000</v>
      </c>
      <c r="C653" s="1" t="s">
        <v>66</v>
      </c>
      <c r="D653" s="14" t="s">
        <v>46</v>
      </c>
      <c r="E653" s="1" t="s">
        <v>91</v>
      </c>
      <c r="F653" s="70" t="s">
        <v>292</v>
      </c>
      <c r="G653" s="29" t="s">
        <v>286</v>
      </c>
      <c r="H653" s="6">
        <f t="shared" si="27"/>
        <v>-6000</v>
      </c>
      <c r="I653" s="24">
        <v>4</v>
      </c>
      <c r="J653"/>
      <c r="K653" s="17" t="s">
        <v>36</v>
      </c>
      <c r="L653">
        <v>14</v>
      </c>
      <c r="M653" s="2">
        <v>500</v>
      </c>
    </row>
    <row r="654" spans="2:13" ht="12.75">
      <c r="B654" s="274">
        <v>2000</v>
      </c>
      <c r="C654" s="1" t="s">
        <v>66</v>
      </c>
      <c r="D654" s="14" t="s">
        <v>46</v>
      </c>
      <c r="E654" s="1" t="s">
        <v>91</v>
      </c>
      <c r="F654" s="70" t="s">
        <v>292</v>
      </c>
      <c r="G654" s="29" t="s">
        <v>266</v>
      </c>
      <c r="H654" s="6">
        <f t="shared" si="27"/>
        <v>-8000</v>
      </c>
      <c r="I654" s="24">
        <v>4</v>
      </c>
      <c r="K654" s="17" t="s">
        <v>36</v>
      </c>
      <c r="L654">
        <v>14</v>
      </c>
      <c r="M654" s="2">
        <v>500</v>
      </c>
    </row>
    <row r="655" spans="2:13" ht="12.75">
      <c r="B655" s="274">
        <v>2000</v>
      </c>
      <c r="C655" s="1" t="s">
        <v>66</v>
      </c>
      <c r="D655" s="14" t="s">
        <v>46</v>
      </c>
      <c r="E655" s="1" t="s">
        <v>91</v>
      </c>
      <c r="F655" s="70" t="s">
        <v>292</v>
      </c>
      <c r="G655" s="29" t="s">
        <v>289</v>
      </c>
      <c r="H655" s="6">
        <f t="shared" si="27"/>
        <v>-10000</v>
      </c>
      <c r="I655" s="24">
        <v>4</v>
      </c>
      <c r="K655" s="17" t="s">
        <v>36</v>
      </c>
      <c r="L655">
        <v>14</v>
      </c>
      <c r="M655" s="2">
        <v>500</v>
      </c>
    </row>
    <row r="656" spans="2:13" ht="12.75">
      <c r="B656" s="274">
        <v>2000</v>
      </c>
      <c r="C656" s="1" t="s">
        <v>66</v>
      </c>
      <c r="D656" s="14" t="s">
        <v>46</v>
      </c>
      <c r="E656" s="1" t="s">
        <v>91</v>
      </c>
      <c r="F656" s="70" t="s">
        <v>292</v>
      </c>
      <c r="G656" s="29" t="s">
        <v>291</v>
      </c>
      <c r="H656" s="6">
        <f t="shared" si="27"/>
        <v>-12000</v>
      </c>
      <c r="I656" s="24">
        <v>4</v>
      </c>
      <c r="K656" s="17" t="s">
        <v>36</v>
      </c>
      <c r="L656">
        <v>14</v>
      </c>
      <c r="M656" s="2">
        <v>500</v>
      </c>
    </row>
    <row r="657" spans="1:13" ht="12.75">
      <c r="A657" s="13"/>
      <c r="B657" s="273">
        <f>SUM(B651:B656)</f>
        <v>12000</v>
      </c>
      <c r="C657" s="13" t="s">
        <v>66</v>
      </c>
      <c r="D657" s="13"/>
      <c r="E657" s="13"/>
      <c r="F657" s="82"/>
      <c r="G657" s="20"/>
      <c r="H657" s="79">
        <v>0</v>
      </c>
      <c r="I657" s="80">
        <f t="shared" si="26"/>
        <v>24</v>
      </c>
      <c r="J657" s="81"/>
      <c r="K657" s="81"/>
      <c r="L657" s="81"/>
      <c r="M657" s="2">
        <v>500</v>
      </c>
    </row>
    <row r="658" spans="2:13" ht="12.75">
      <c r="B658" s="274"/>
      <c r="F658" s="70"/>
      <c r="H658" s="6">
        <f t="shared" si="27"/>
        <v>0</v>
      </c>
      <c r="I658" s="24">
        <f t="shared" si="26"/>
        <v>0</v>
      </c>
      <c r="M658" s="2">
        <v>500</v>
      </c>
    </row>
    <row r="659" spans="2:13" ht="12.75">
      <c r="B659" s="274"/>
      <c r="F659" s="70"/>
      <c r="H659" s="6">
        <f t="shared" si="27"/>
        <v>0</v>
      </c>
      <c r="I659" s="24">
        <f t="shared" si="26"/>
        <v>0</v>
      </c>
      <c r="M659" s="2">
        <v>500</v>
      </c>
    </row>
    <row r="660" spans="1:13" s="81" customFormat="1" ht="12.75">
      <c r="A660" s="1"/>
      <c r="B660" s="274">
        <v>1200</v>
      </c>
      <c r="C660" s="1" t="s">
        <v>67</v>
      </c>
      <c r="D660" s="14" t="s">
        <v>46</v>
      </c>
      <c r="E660" s="1" t="s">
        <v>68</v>
      </c>
      <c r="F660" s="70" t="s">
        <v>292</v>
      </c>
      <c r="G660" s="29" t="s">
        <v>286</v>
      </c>
      <c r="H660" s="6">
        <f t="shared" si="27"/>
        <v>-1200</v>
      </c>
      <c r="I660" s="24">
        <f t="shared" si="26"/>
        <v>2.4</v>
      </c>
      <c r="J660"/>
      <c r="K660" s="17" t="s">
        <v>36</v>
      </c>
      <c r="L660">
        <v>14</v>
      </c>
      <c r="M660" s="2">
        <v>500</v>
      </c>
    </row>
    <row r="661" spans="2:13" ht="12.75">
      <c r="B661" s="274">
        <v>1800</v>
      </c>
      <c r="C661" s="1" t="s">
        <v>67</v>
      </c>
      <c r="D661" s="14" t="s">
        <v>46</v>
      </c>
      <c r="E661" s="1" t="s">
        <v>68</v>
      </c>
      <c r="F661" s="70" t="s">
        <v>292</v>
      </c>
      <c r="G661" s="29" t="s">
        <v>266</v>
      </c>
      <c r="H661" s="6">
        <f t="shared" si="27"/>
        <v>-3000</v>
      </c>
      <c r="I661" s="24">
        <f>+B661/M661</f>
        <v>3.6</v>
      </c>
      <c r="K661" s="17" t="s">
        <v>36</v>
      </c>
      <c r="L661">
        <v>14</v>
      </c>
      <c r="M661" s="2">
        <v>500</v>
      </c>
    </row>
    <row r="662" spans="1:13" ht="12.75">
      <c r="A662" s="13"/>
      <c r="B662" s="273">
        <f>SUM(B660:B661)</f>
        <v>3000</v>
      </c>
      <c r="C662" s="13"/>
      <c r="D662" s="13"/>
      <c r="E662" s="13" t="s">
        <v>68</v>
      </c>
      <c r="F662" s="82"/>
      <c r="G662" s="20"/>
      <c r="H662" s="79">
        <v>0</v>
      </c>
      <c r="I662" s="80">
        <f t="shared" si="26"/>
        <v>6</v>
      </c>
      <c r="J662" s="81"/>
      <c r="K662" s="81"/>
      <c r="L662" s="81"/>
      <c r="M662" s="2">
        <v>500</v>
      </c>
    </row>
    <row r="663" spans="2:13" ht="12.75">
      <c r="B663" s="274"/>
      <c r="F663" s="70"/>
      <c r="H663" s="6">
        <f t="shared" si="27"/>
        <v>0</v>
      </c>
      <c r="I663" s="24">
        <f t="shared" si="26"/>
        <v>0</v>
      </c>
      <c r="M663" s="2">
        <v>500</v>
      </c>
    </row>
    <row r="664" spans="1:14" s="81" customFormat="1" ht="12.75">
      <c r="A664" s="1"/>
      <c r="B664" s="274"/>
      <c r="C664" s="1"/>
      <c r="D664" s="1"/>
      <c r="E664" s="1"/>
      <c r="F664" s="70"/>
      <c r="G664" s="29"/>
      <c r="H664" s="6">
        <f t="shared" si="27"/>
        <v>0</v>
      </c>
      <c r="I664" s="24">
        <f t="shared" si="26"/>
        <v>0</v>
      </c>
      <c r="J664"/>
      <c r="K664"/>
      <c r="L664"/>
      <c r="M664" s="2">
        <v>500</v>
      </c>
      <c r="N664" s="96"/>
    </row>
    <row r="665" spans="2:13" ht="12.75">
      <c r="B665" s="274">
        <v>2000</v>
      </c>
      <c r="C665" s="14" t="s">
        <v>303</v>
      </c>
      <c r="D665" s="14" t="s">
        <v>46</v>
      </c>
      <c r="E665" s="1" t="s">
        <v>304</v>
      </c>
      <c r="F665" s="70" t="s">
        <v>292</v>
      </c>
      <c r="G665" s="29" t="s">
        <v>266</v>
      </c>
      <c r="H665" s="6">
        <f t="shared" si="27"/>
        <v>-2000</v>
      </c>
      <c r="I665" s="24">
        <f t="shared" si="26"/>
        <v>4</v>
      </c>
      <c r="K665" s="17" t="s">
        <v>36</v>
      </c>
      <c r="L665">
        <v>14</v>
      </c>
      <c r="M665" s="2">
        <v>500</v>
      </c>
    </row>
    <row r="666" spans="2:13" ht="12.75">
      <c r="B666" s="274">
        <v>20000</v>
      </c>
      <c r="C666" s="1" t="s">
        <v>110</v>
      </c>
      <c r="D666" s="14" t="s">
        <v>46</v>
      </c>
      <c r="E666" s="1" t="s">
        <v>304</v>
      </c>
      <c r="F666" s="70" t="s">
        <v>305</v>
      </c>
      <c r="G666" s="29" t="s">
        <v>266</v>
      </c>
      <c r="H666" s="6">
        <f t="shared" si="27"/>
        <v>-22000</v>
      </c>
      <c r="I666" s="24">
        <f t="shared" si="26"/>
        <v>40</v>
      </c>
      <c r="K666" s="17" t="s">
        <v>36</v>
      </c>
      <c r="L666">
        <v>14</v>
      </c>
      <c r="M666" s="2">
        <v>500</v>
      </c>
    </row>
    <row r="667" spans="2:13" ht="12.75">
      <c r="B667" s="274">
        <v>20000</v>
      </c>
      <c r="C667" s="1" t="s">
        <v>110</v>
      </c>
      <c r="D667" s="14" t="s">
        <v>46</v>
      </c>
      <c r="E667" s="1" t="s">
        <v>304</v>
      </c>
      <c r="F667" s="70" t="s">
        <v>306</v>
      </c>
      <c r="G667" s="29" t="s">
        <v>289</v>
      </c>
      <c r="H667" s="6">
        <f t="shared" si="27"/>
        <v>-42000</v>
      </c>
      <c r="I667" s="24">
        <f t="shared" si="26"/>
        <v>40</v>
      </c>
      <c r="K667" s="17" t="s">
        <v>36</v>
      </c>
      <c r="L667">
        <v>14</v>
      </c>
      <c r="M667" s="2">
        <v>500</v>
      </c>
    </row>
    <row r="668" spans="2:13" ht="12.75">
      <c r="B668" s="274">
        <v>20000</v>
      </c>
      <c r="C668" s="1" t="s">
        <v>110</v>
      </c>
      <c r="D668" s="14" t="s">
        <v>46</v>
      </c>
      <c r="E668" s="1" t="s">
        <v>304</v>
      </c>
      <c r="F668" s="70" t="s">
        <v>307</v>
      </c>
      <c r="G668" s="29" t="s">
        <v>289</v>
      </c>
      <c r="H668" s="6">
        <f t="shared" si="27"/>
        <v>-62000</v>
      </c>
      <c r="I668" s="24">
        <f t="shared" si="26"/>
        <v>40</v>
      </c>
      <c r="K668" s="17" t="s">
        <v>36</v>
      </c>
      <c r="L668">
        <v>14</v>
      </c>
      <c r="M668" s="2">
        <v>500</v>
      </c>
    </row>
    <row r="669" spans="1:13" s="81" customFormat="1" ht="12.75">
      <c r="A669" s="13"/>
      <c r="B669" s="273">
        <f>SUM(B665:B668)</f>
        <v>62000</v>
      </c>
      <c r="C669" s="13"/>
      <c r="D669" s="13"/>
      <c r="E669" s="13" t="s">
        <v>304</v>
      </c>
      <c r="F669" s="82"/>
      <c r="G669" s="20"/>
      <c r="H669" s="79">
        <v>0</v>
      </c>
      <c r="I669" s="80">
        <f t="shared" si="26"/>
        <v>124</v>
      </c>
      <c r="M669" s="2">
        <v>500</v>
      </c>
    </row>
    <row r="670" spans="2:13" ht="12.75">
      <c r="B670" s="274"/>
      <c r="C670" s="14"/>
      <c r="D670" s="14"/>
      <c r="F670" s="70"/>
      <c r="H670" s="6">
        <f t="shared" si="27"/>
        <v>0</v>
      </c>
      <c r="I670" s="24">
        <f t="shared" si="26"/>
        <v>0</v>
      </c>
      <c r="M670" s="2">
        <v>500</v>
      </c>
    </row>
    <row r="671" spans="2:13" ht="12.75">
      <c r="B671" s="274"/>
      <c r="D671" s="14"/>
      <c r="F671" s="70"/>
      <c r="H671" s="6">
        <f t="shared" si="27"/>
        <v>0</v>
      </c>
      <c r="I671" s="24">
        <f t="shared" si="26"/>
        <v>0</v>
      </c>
      <c r="M671" s="2">
        <v>500</v>
      </c>
    </row>
    <row r="672" spans="2:13" ht="12.75">
      <c r="B672" s="274">
        <v>2300</v>
      </c>
      <c r="C672" s="1" t="s">
        <v>308</v>
      </c>
      <c r="D672" s="14" t="s">
        <v>46</v>
      </c>
      <c r="E672" s="1" t="s">
        <v>27</v>
      </c>
      <c r="F672" s="70" t="s">
        <v>309</v>
      </c>
      <c r="G672" s="29" t="s">
        <v>257</v>
      </c>
      <c r="H672" s="6">
        <f t="shared" si="27"/>
        <v>-2300</v>
      </c>
      <c r="I672" s="24">
        <f t="shared" si="26"/>
        <v>4.6</v>
      </c>
      <c r="K672" s="17" t="s">
        <v>36</v>
      </c>
      <c r="L672">
        <v>14</v>
      </c>
      <c r="M672" s="2">
        <v>500</v>
      </c>
    </row>
    <row r="673" spans="1:13" ht="12.75">
      <c r="A673" s="13"/>
      <c r="B673" s="278">
        <f>SUM(B672)</f>
        <v>2300</v>
      </c>
      <c r="C673" s="92"/>
      <c r="D673" s="13"/>
      <c r="E673" s="13" t="s">
        <v>27</v>
      </c>
      <c r="F673" s="82"/>
      <c r="G673" s="20"/>
      <c r="H673" s="79">
        <v>0</v>
      </c>
      <c r="I673" s="80">
        <f t="shared" si="26"/>
        <v>4.6</v>
      </c>
      <c r="J673" s="92"/>
      <c r="K673" s="92"/>
      <c r="L673" s="92"/>
      <c r="M673" s="2">
        <v>500</v>
      </c>
    </row>
    <row r="674" spans="2:13" ht="12.75">
      <c r="B674" s="274"/>
      <c r="D674" s="14"/>
      <c r="F674" s="70"/>
      <c r="H674" s="6">
        <f t="shared" si="27"/>
        <v>0</v>
      </c>
      <c r="I674" s="24">
        <f t="shared" si="26"/>
        <v>0</v>
      </c>
      <c r="M674" s="2">
        <v>500</v>
      </c>
    </row>
    <row r="675" spans="1:13" s="81" customFormat="1" ht="12.75">
      <c r="A675" s="1"/>
      <c r="B675" s="274"/>
      <c r="C675" s="1"/>
      <c r="D675" s="14"/>
      <c r="E675" s="1"/>
      <c r="F675" s="70"/>
      <c r="G675" s="29"/>
      <c r="H675" s="6">
        <f t="shared" si="27"/>
        <v>0</v>
      </c>
      <c r="I675" s="24">
        <f t="shared" si="26"/>
        <v>0</v>
      </c>
      <c r="J675"/>
      <c r="K675"/>
      <c r="L675"/>
      <c r="M675" s="2">
        <v>500</v>
      </c>
    </row>
    <row r="676" spans="2:13" ht="12.75">
      <c r="B676" s="274"/>
      <c r="D676" s="14"/>
      <c r="F676" s="70"/>
      <c r="H676" s="6">
        <f t="shared" si="27"/>
        <v>0</v>
      </c>
      <c r="I676" s="24">
        <f t="shared" si="26"/>
        <v>0</v>
      </c>
      <c r="M676" s="2">
        <v>500</v>
      </c>
    </row>
    <row r="677" spans="2:13" ht="12.75">
      <c r="B677" s="274"/>
      <c r="D677" s="14"/>
      <c r="F677" s="70"/>
      <c r="H677" s="6">
        <f t="shared" si="27"/>
        <v>0</v>
      </c>
      <c r="I677" s="24">
        <f>+B677/M677</f>
        <v>0</v>
      </c>
      <c r="M677" s="2">
        <v>500</v>
      </c>
    </row>
    <row r="678" spans="1:13" ht="12.75">
      <c r="A678" s="13"/>
      <c r="B678" s="273">
        <f>+B686+B695+B701+B707+B713+B718</f>
        <v>62700</v>
      </c>
      <c r="C678" s="75" t="s">
        <v>310</v>
      </c>
      <c r="D678" s="76" t="s">
        <v>311</v>
      </c>
      <c r="E678" s="75" t="s">
        <v>312</v>
      </c>
      <c r="F678" s="77" t="s">
        <v>313</v>
      </c>
      <c r="G678" s="78" t="s">
        <v>270</v>
      </c>
      <c r="H678" s="79"/>
      <c r="I678" s="80">
        <f>+B678/M678</f>
        <v>125.4</v>
      </c>
      <c r="J678" s="80"/>
      <c r="K678" s="80"/>
      <c r="L678" s="81"/>
      <c r="M678" s="2">
        <v>500</v>
      </c>
    </row>
    <row r="679" spans="2:13" ht="12.75">
      <c r="B679" s="274"/>
      <c r="D679" s="14"/>
      <c r="F679" s="70"/>
      <c r="H679" s="6">
        <f t="shared" si="27"/>
        <v>0</v>
      </c>
      <c r="I679" s="24">
        <f t="shared" si="26"/>
        <v>0</v>
      </c>
      <c r="M679" s="2">
        <v>500</v>
      </c>
    </row>
    <row r="680" spans="2:13" ht="12.75">
      <c r="B680" s="274">
        <v>2500</v>
      </c>
      <c r="C680" s="1" t="s">
        <v>35</v>
      </c>
      <c r="D680" s="1" t="s">
        <v>17</v>
      </c>
      <c r="E680" s="1" t="s">
        <v>119</v>
      </c>
      <c r="F680" s="70" t="s">
        <v>314</v>
      </c>
      <c r="G680" s="29" t="s">
        <v>114</v>
      </c>
      <c r="H680" s="6">
        <f t="shared" si="27"/>
        <v>-2500</v>
      </c>
      <c r="I680" s="24">
        <f t="shared" si="26"/>
        <v>5</v>
      </c>
      <c r="K680" t="s">
        <v>35</v>
      </c>
      <c r="L680" s="39">
        <v>15</v>
      </c>
      <c r="M680" s="2">
        <v>500</v>
      </c>
    </row>
    <row r="681" spans="2:13" ht="12.75">
      <c r="B681" s="274">
        <v>3000</v>
      </c>
      <c r="C681" s="1" t="s">
        <v>35</v>
      </c>
      <c r="D681" s="1" t="s">
        <v>17</v>
      </c>
      <c r="E681" s="1" t="s">
        <v>119</v>
      </c>
      <c r="F681" s="70" t="s">
        <v>315</v>
      </c>
      <c r="G681" s="29" t="s">
        <v>257</v>
      </c>
      <c r="H681" s="6">
        <f t="shared" si="27"/>
        <v>-5500</v>
      </c>
      <c r="I681" s="24">
        <f t="shared" si="26"/>
        <v>6</v>
      </c>
      <c r="K681" t="s">
        <v>35</v>
      </c>
      <c r="L681">
        <v>15</v>
      </c>
      <c r="M681" s="2">
        <v>500</v>
      </c>
    </row>
    <row r="682" spans="2:13" ht="12.75">
      <c r="B682" s="274">
        <v>4500</v>
      </c>
      <c r="C682" s="1" t="s">
        <v>35</v>
      </c>
      <c r="D682" s="1" t="s">
        <v>17</v>
      </c>
      <c r="E682" s="1" t="s">
        <v>119</v>
      </c>
      <c r="F682" s="70" t="s">
        <v>316</v>
      </c>
      <c r="G682" s="29" t="s">
        <v>257</v>
      </c>
      <c r="H682" s="6">
        <f t="shared" si="27"/>
        <v>-10000</v>
      </c>
      <c r="I682" s="24">
        <f>+B682/M682</f>
        <v>9</v>
      </c>
      <c r="K682" t="s">
        <v>35</v>
      </c>
      <c r="L682" s="39">
        <v>15</v>
      </c>
      <c r="M682" s="2">
        <v>500</v>
      </c>
    </row>
    <row r="683" spans="2:13" ht="12.75">
      <c r="B683" s="274">
        <v>2000</v>
      </c>
      <c r="C683" s="1" t="s">
        <v>35</v>
      </c>
      <c r="D683" s="1" t="s">
        <v>17</v>
      </c>
      <c r="E683" s="1" t="s">
        <v>119</v>
      </c>
      <c r="F683" s="70" t="s">
        <v>317</v>
      </c>
      <c r="G683" s="29" t="s">
        <v>286</v>
      </c>
      <c r="H683" s="6">
        <f>H682-B683</f>
        <v>-12000</v>
      </c>
      <c r="I683" s="24">
        <f>+B683/M683</f>
        <v>4</v>
      </c>
      <c r="K683" t="s">
        <v>35</v>
      </c>
      <c r="L683">
        <v>15</v>
      </c>
      <c r="M683" s="2">
        <v>500</v>
      </c>
    </row>
    <row r="684" spans="2:13" ht="12.75">
      <c r="B684" s="274">
        <v>2000</v>
      </c>
      <c r="C684" s="1" t="s">
        <v>35</v>
      </c>
      <c r="D684" s="1" t="s">
        <v>17</v>
      </c>
      <c r="E684" s="1" t="s">
        <v>85</v>
      </c>
      <c r="F684" s="70" t="s">
        <v>318</v>
      </c>
      <c r="G684" s="29" t="s">
        <v>257</v>
      </c>
      <c r="H684" s="6">
        <f>H683-B684</f>
        <v>-14000</v>
      </c>
      <c r="I684" s="24">
        <f>+B684/M684</f>
        <v>4</v>
      </c>
      <c r="K684" t="s">
        <v>35</v>
      </c>
      <c r="L684">
        <v>15</v>
      </c>
      <c r="M684" s="2">
        <v>500</v>
      </c>
    </row>
    <row r="685" spans="2:13" ht="12.75">
      <c r="B685" s="274">
        <v>2000</v>
      </c>
      <c r="C685" s="1" t="s">
        <v>35</v>
      </c>
      <c r="D685" s="1" t="s">
        <v>17</v>
      </c>
      <c r="E685" s="1" t="s">
        <v>85</v>
      </c>
      <c r="F685" s="70" t="s">
        <v>319</v>
      </c>
      <c r="G685" s="29" t="s">
        <v>286</v>
      </c>
      <c r="H685" s="6">
        <f>H684-B685</f>
        <v>-16000</v>
      </c>
      <c r="I685" s="24">
        <f>+B685/M685</f>
        <v>4</v>
      </c>
      <c r="K685" t="s">
        <v>35</v>
      </c>
      <c r="L685">
        <v>15</v>
      </c>
      <c r="M685" s="2">
        <v>500</v>
      </c>
    </row>
    <row r="686" spans="1:13" s="81" customFormat="1" ht="12.75">
      <c r="A686" s="13"/>
      <c r="B686" s="273">
        <f>SUM(B680:B685)</f>
        <v>16000</v>
      </c>
      <c r="C686" s="13" t="s">
        <v>35</v>
      </c>
      <c r="D686" s="13"/>
      <c r="E686" s="13"/>
      <c r="F686" s="82"/>
      <c r="G686" s="20"/>
      <c r="H686" s="79">
        <v>0</v>
      </c>
      <c r="I686" s="80">
        <f aca="true" t="shared" si="28" ref="I686:I699">+B686/M686</f>
        <v>32</v>
      </c>
      <c r="M686" s="2">
        <v>500</v>
      </c>
    </row>
    <row r="687" spans="2:13" ht="12.75">
      <c r="B687" s="274"/>
      <c r="D687" s="14"/>
      <c r="F687" s="70"/>
      <c r="H687" s="6">
        <f aca="true" t="shared" si="29" ref="H687:H700">H686-B687</f>
        <v>0</v>
      </c>
      <c r="I687" s="24">
        <f t="shared" si="28"/>
        <v>0</v>
      </c>
      <c r="M687" s="2">
        <v>500</v>
      </c>
    </row>
    <row r="688" spans="2:13" ht="12.75">
      <c r="B688" s="274"/>
      <c r="D688" s="14"/>
      <c r="F688" s="70"/>
      <c r="H688" s="6">
        <f t="shared" si="29"/>
        <v>0</v>
      </c>
      <c r="I688" s="24">
        <f t="shared" si="28"/>
        <v>0</v>
      </c>
      <c r="M688" s="2">
        <v>500</v>
      </c>
    </row>
    <row r="689" spans="1:13" ht="12.75">
      <c r="A689" s="268"/>
      <c r="B689" s="275">
        <v>3000</v>
      </c>
      <c r="C689" s="1" t="s">
        <v>320</v>
      </c>
      <c r="D689" s="14" t="s">
        <v>17</v>
      </c>
      <c r="E689" s="1" t="s">
        <v>91</v>
      </c>
      <c r="F689" s="70" t="s">
        <v>321</v>
      </c>
      <c r="G689" s="29" t="s">
        <v>114</v>
      </c>
      <c r="H689" s="6">
        <f t="shared" si="29"/>
        <v>-3000</v>
      </c>
      <c r="I689" s="24">
        <f t="shared" si="28"/>
        <v>6</v>
      </c>
      <c r="K689" t="s">
        <v>119</v>
      </c>
      <c r="L689">
        <v>15</v>
      </c>
      <c r="M689" s="2">
        <v>500</v>
      </c>
    </row>
    <row r="690" spans="2:13" ht="12.75">
      <c r="B690" s="274">
        <v>5000</v>
      </c>
      <c r="C690" s="1" t="s">
        <v>322</v>
      </c>
      <c r="D690" s="14" t="s">
        <v>17</v>
      </c>
      <c r="E690" s="1" t="s">
        <v>91</v>
      </c>
      <c r="F690" s="70" t="s">
        <v>321</v>
      </c>
      <c r="G690" s="29" t="s">
        <v>257</v>
      </c>
      <c r="H690" s="6">
        <f t="shared" si="29"/>
        <v>-8000</v>
      </c>
      <c r="I690" s="24">
        <f t="shared" si="28"/>
        <v>10</v>
      </c>
      <c r="K690" t="s">
        <v>119</v>
      </c>
      <c r="L690">
        <v>15</v>
      </c>
      <c r="M690" s="2">
        <v>500</v>
      </c>
    </row>
    <row r="691" spans="2:13" ht="12.75">
      <c r="B691" s="274">
        <v>3000</v>
      </c>
      <c r="C691" s="1" t="s">
        <v>323</v>
      </c>
      <c r="D691" s="14" t="s">
        <v>17</v>
      </c>
      <c r="E691" s="1" t="s">
        <v>91</v>
      </c>
      <c r="F691" s="70" t="s">
        <v>321</v>
      </c>
      <c r="G691" s="29" t="s">
        <v>257</v>
      </c>
      <c r="H691" s="6">
        <f t="shared" si="29"/>
        <v>-11000</v>
      </c>
      <c r="I691" s="24">
        <f t="shared" si="28"/>
        <v>6</v>
      </c>
      <c r="K691" t="s">
        <v>119</v>
      </c>
      <c r="L691">
        <v>15</v>
      </c>
      <c r="M691" s="2">
        <v>500</v>
      </c>
    </row>
    <row r="692" spans="1:13" s="81" customFormat="1" ht="12.75">
      <c r="A692" s="1"/>
      <c r="B692" s="274">
        <v>3000</v>
      </c>
      <c r="C692" s="1" t="s">
        <v>324</v>
      </c>
      <c r="D692" s="14" t="s">
        <v>17</v>
      </c>
      <c r="E692" s="1" t="s">
        <v>91</v>
      </c>
      <c r="F692" s="70" t="s">
        <v>321</v>
      </c>
      <c r="G692" s="29" t="s">
        <v>257</v>
      </c>
      <c r="H692" s="6">
        <f t="shared" si="29"/>
        <v>-14000</v>
      </c>
      <c r="I692" s="24">
        <f t="shared" si="28"/>
        <v>6</v>
      </c>
      <c r="J692"/>
      <c r="K692" t="s">
        <v>119</v>
      </c>
      <c r="L692">
        <v>15</v>
      </c>
      <c r="M692" s="2">
        <v>500</v>
      </c>
    </row>
    <row r="693" spans="2:13" ht="12.75">
      <c r="B693" s="274">
        <v>3000</v>
      </c>
      <c r="C693" s="1" t="s">
        <v>323</v>
      </c>
      <c r="D693" s="14" t="s">
        <v>17</v>
      </c>
      <c r="E693" s="1" t="s">
        <v>91</v>
      </c>
      <c r="F693" s="70" t="s">
        <v>321</v>
      </c>
      <c r="G693" s="29" t="s">
        <v>286</v>
      </c>
      <c r="H693" s="6">
        <f t="shared" si="29"/>
        <v>-17000</v>
      </c>
      <c r="I693" s="24">
        <f t="shared" si="28"/>
        <v>6</v>
      </c>
      <c r="K693" t="s">
        <v>119</v>
      </c>
      <c r="L693">
        <v>15</v>
      </c>
      <c r="M693" s="2">
        <v>500</v>
      </c>
    </row>
    <row r="694" spans="1:13" s="17" customFormat="1" ht="12.75">
      <c r="A694" s="1"/>
      <c r="B694" s="274">
        <v>3000</v>
      </c>
      <c r="C694" s="1" t="s">
        <v>1173</v>
      </c>
      <c r="D694" s="14" t="s">
        <v>17</v>
      </c>
      <c r="E694" s="1" t="s">
        <v>91</v>
      </c>
      <c r="F694" s="70" t="s">
        <v>321</v>
      </c>
      <c r="G694" s="29" t="s">
        <v>286</v>
      </c>
      <c r="H694" s="6">
        <f t="shared" si="29"/>
        <v>-20000</v>
      </c>
      <c r="I694" s="24">
        <f>+B694/M694</f>
        <v>6</v>
      </c>
      <c r="J694"/>
      <c r="K694" t="s">
        <v>119</v>
      </c>
      <c r="L694">
        <v>15</v>
      </c>
      <c r="M694" s="2">
        <v>500</v>
      </c>
    </row>
    <row r="695" spans="1:13" ht="12.75">
      <c r="A695" s="13"/>
      <c r="B695" s="273">
        <f>SUM(B689:B694)</f>
        <v>20000</v>
      </c>
      <c r="C695" s="13" t="s">
        <v>59</v>
      </c>
      <c r="D695" s="13"/>
      <c r="E695" s="13"/>
      <c r="F695" s="82"/>
      <c r="G695" s="20"/>
      <c r="H695" s="79">
        <v>0</v>
      </c>
      <c r="I695" s="80">
        <f t="shared" si="28"/>
        <v>40</v>
      </c>
      <c r="J695" s="81"/>
      <c r="K695" s="81"/>
      <c r="L695" s="81"/>
      <c r="M695" s="2">
        <v>500</v>
      </c>
    </row>
    <row r="696" spans="2:13" ht="12.75">
      <c r="B696" s="274"/>
      <c r="D696" s="14"/>
      <c r="F696" s="70"/>
      <c r="H696" s="6">
        <f t="shared" si="29"/>
        <v>0</v>
      </c>
      <c r="I696" s="24">
        <f t="shared" si="28"/>
        <v>0</v>
      </c>
      <c r="M696" s="2">
        <v>500</v>
      </c>
    </row>
    <row r="697" spans="2:13" ht="12.75">
      <c r="B697" s="274"/>
      <c r="D697" s="14"/>
      <c r="F697" s="70"/>
      <c r="H697" s="6">
        <f t="shared" si="29"/>
        <v>0</v>
      </c>
      <c r="I697" s="24">
        <f t="shared" si="28"/>
        <v>0</v>
      </c>
      <c r="M697" s="2">
        <v>500</v>
      </c>
    </row>
    <row r="698" spans="1:14" s="81" customFormat="1" ht="12.75">
      <c r="A698" s="1"/>
      <c r="B698" s="274">
        <v>1100</v>
      </c>
      <c r="C698" s="1" t="s">
        <v>60</v>
      </c>
      <c r="D698" s="14" t="s">
        <v>17</v>
      </c>
      <c r="E698" s="1" t="s">
        <v>61</v>
      </c>
      <c r="F698" s="70" t="s">
        <v>321</v>
      </c>
      <c r="G698" s="29" t="s">
        <v>114</v>
      </c>
      <c r="H698" s="6">
        <f t="shared" si="29"/>
        <v>-1100</v>
      </c>
      <c r="I698" s="24">
        <f t="shared" si="28"/>
        <v>2.2</v>
      </c>
      <c r="J698"/>
      <c r="K698" t="s">
        <v>119</v>
      </c>
      <c r="L698">
        <v>15</v>
      </c>
      <c r="M698" s="2">
        <v>500</v>
      </c>
      <c r="N698" s="96"/>
    </row>
    <row r="699" spans="2:13" ht="12.75">
      <c r="B699" s="274">
        <v>1200</v>
      </c>
      <c r="C699" s="1" t="s">
        <v>60</v>
      </c>
      <c r="D699" s="14" t="s">
        <v>17</v>
      </c>
      <c r="E699" s="1" t="s">
        <v>61</v>
      </c>
      <c r="F699" s="70" t="s">
        <v>321</v>
      </c>
      <c r="G699" s="29" t="s">
        <v>257</v>
      </c>
      <c r="H699" s="6">
        <f t="shared" si="29"/>
        <v>-2300</v>
      </c>
      <c r="I699" s="24">
        <f t="shared" si="28"/>
        <v>2.4</v>
      </c>
      <c r="K699" t="s">
        <v>119</v>
      </c>
      <c r="L699">
        <v>15</v>
      </c>
      <c r="M699" s="2">
        <v>500</v>
      </c>
    </row>
    <row r="700" spans="2:13" ht="12.75">
      <c r="B700" s="274">
        <v>1000</v>
      </c>
      <c r="C700" s="1" t="s">
        <v>60</v>
      </c>
      <c r="D700" s="14" t="s">
        <v>17</v>
      </c>
      <c r="E700" s="1" t="s">
        <v>61</v>
      </c>
      <c r="F700" s="70" t="s">
        <v>321</v>
      </c>
      <c r="G700" s="29" t="s">
        <v>286</v>
      </c>
      <c r="H700" s="6">
        <f t="shared" si="29"/>
        <v>-3300</v>
      </c>
      <c r="I700" s="24">
        <f>+B700/M700</f>
        <v>2</v>
      </c>
      <c r="K700" t="s">
        <v>119</v>
      </c>
      <c r="L700">
        <v>15</v>
      </c>
      <c r="M700" s="2">
        <v>500</v>
      </c>
    </row>
    <row r="701" spans="1:13" ht="12.75">
      <c r="A701" s="13"/>
      <c r="B701" s="273">
        <f>SUM(B698:B700)</f>
        <v>3300</v>
      </c>
      <c r="C701" s="13"/>
      <c r="D701" s="13"/>
      <c r="E701" s="94" t="s">
        <v>61</v>
      </c>
      <c r="F701" s="82"/>
      <c r="G701" s="95"/>
      <c r="H701" s="79">
        <v>0</v>
      </c>
      <c r="I701" s="80">
        <f aca="true" t="shared" si="30" ref="I701:I766">+B701/M701</f>
        <v>6.6</v>
      </c>
      <c r="J701" s="81"/>
      <c r="K701" s="81"/>
      <c r="L701" s="81"/>
      <c r="M701" s="2">
        <v>500</v>
      </c>
    </row>
    <row r="702" spans="2:13" ht="12.75">
      <c r="B702" s="275"/>
      <c r="C702" s="14"/>
      <c r="D702" s="14"/>
      <c r="E702" s="14"/>
      <c r="F702" s="70"/>
      <c r="G702" s="32"/>
      <c r="H702" s="6">
        <f aca="true" t="shared" si="31" ref="H702:H766">H701-B702</f>
        <v>0</v>
      </c>
      <c r="I702" s="24">
        <f t="shared" si="30"/>
        <v>0</v>
      </c>
      <c r="M702" s="2">
        <v>500</v>
      </c>
    </row>
    <row r="703" spans="1:13" ht="12.75">
      <c r="A703" s="14"/>
      <c r="B703" s="275"/>
      <c r="C703" s="14"/>
      <c r="D703" s="14"/>
      <c r="E703" s="14"/>
      <c r="F703" s="70"/>
      <c r="G703" s="32"/>
      <c r="H703" s="6">
        <f t="shared" si="31"/>
        <v>0</v>
      </c>
      <c r="I703" s="24">
        <f t="shared" si="30"/>
        <v>0</v>
      </c>
      <c r="J703" s="17"/>
      <c r="K703" s="17"/>
      <c r="L703" s="17"/>
      <c r="M703" s="2">
        <v>500</v>
      </c>
    </row>
    <row r="704" spans="1:13" s="81" customFormat="1" ht="12.75">
      <c r="A704" s="1"/>
      <c r="B704" s="274">
        <v>5000</v>
      </c>
      <c r="C704" s="1" t="s">
        <v>63</v>
      </c>
      <c r="D704" s="14" t="s">
        <v>17</v>
      </c>
      <c r="E704" s="1" t="s">
        <v>91</v>
      </c>
      <c r="F704" s="70" t="s">
        <v>325</v>
      </c>
      <c r="G704" s="29" t="s">
        <v>114</v>
      </c>
      <c r="H704" s="6">
        <f t="shared" si="31"/>
        <v>-5000</v>
      </c>
      <c r="I704" s="24">
        <f t="shared" si="30"/>
        <v>10</v>
      </c>
      <c r="J704"/>
      <c r="K704" t="s">
        <v>119</v>
      </c>
      <c r="L704">
        <v>15</v>
      </c>
      <c r="M704" s="2">
        <v>500</v>
      </c>
    </row>
    <row r="705" spans="2:13" ht="12.75">
      <c r="B705" s="274">
        <v>5000</v>
      </c>
      <c r="C705" s="1" t="s">
        <v>63</v>
      </c>
      <c r="D705" s="14" t="s">
        <v>17</v>
      </c>
      <c r="E705" s="1" t="s">
        <v>91</v>
      </c>
      <c r="F705" s="70" t="s">
        <v>326</v>
      </c>
      <c r="G705" s="29" t="s">
        <v>257</v>
      </c>
      <c r="H705" s="6">
        <f t="shared" si="31"/>
        <v>-10000</v>
      </c>
      <c r="I705" s="24">
        <f t="shared" si="30"/>
        <v>10</v>
      </c>
      <c r="K705" t="s">
        <v>119</v>
      </c>
      <c r="L705">
        <v>15</v>
      </c>
      <c r="M705" s="2">
        <v>500</v>
      </c>
    </row>
    <row r="706" spans="2:13" ht="12.75">
      <c r="B706" s="274">
        <v>5000</v>
      </c>
      <c r="C706" s="1" t="s">
        <v>63</v>
      </c>
      <c r="D706" s="14" t="s">
        <v>17</v>
      </c>
      <c r="E706" s="1" t="s">
        <v>91</v>
      </c>
      <c r="F706" s="70" t="s">
        <v>326</v>
      </c>
      <c r="G706" s="29" t="s">
        <v>286</v>
      </c>
      <c r="H706" s="6">
        <f t="shared" si="31"/>
        <v>-15000</v>
      </c>
      <c r="I706" s="24">
        <f t="shared" si="30"/>
        <v>10</v>
      </c>
      <c r="K706" t="s">
        <v>119</v>
      </c>
      <c r="L706">
        <v>15</v>
      </c>
      <c r="M706" s="2">
        <v>500</v>
      </c>
    </row>
    <row r="707" spans="1:13" ht="12.75">
      <c r="A707" s="13"/>
      <c r="B707" s="278">
        <f>SUM(B704:B706)</f>
        <v>15000</v>
      </c>
      <c r="C707" s="92" t="s">
        <v>63</v>
      </c>
      <c r="D707" s="13"/>
      <c r="E707" s="92"/>
      <c r="F707" s="82"/>
      <c r="G707" s="20"/>
      <c r="H707" s="79">
        <v>0</v>
      </c>
      <c r="I707" s="80">
        <f t="shared" si="30"/>
        <v>30</v>
      </c>
      <c r="J707" s="92"/>
      <c r="K707" s="92"/>
      <c r="L707" s="92"/>
      <c r="M707" s="2">
        <v>500</v>
      </c>
    </row>
    <row r="708" spans="2:13" ht="12.75">
      <c r="B708" s="274"/>
      <c r="D708" s="14"/>
      <c r="F708" s="70"/>
      <c r="H708" s="6">
        <f t="shared" si="31"/>
        <v>0</v>
      </c>
      <c r="I708" s="24">
        <f t="shared" si="30"/>
        <v>0</v>
      </c>
      <c r="M708" s="2">
        <v>500</v>
      </c>
    </row>
    <row r="709" spans="1:13" s="81" customFormat="1" ht="12.75">
      <c r="A709" s="1"/>
      <c r="B709" s="274"/>
      <c r="C709" s="1"/>
      <c r="D709" s="14"/>
      <c r="E709" s="1"/>
      <c r="F709" s="70"/>
      <c r="G709" s="29"/>
      <c r="H709" s="6">
        <f t="shared" si="31"/>
        <v>0</v>
      </c>
      <c r="I709" s="24">
        <f t="shared" si="30"/>
        <v>0</v>
      </c>
      <c r="J709"/>
      <c r="K709"/>
      <c r="L709"/>
      <c r="M709" s="2">
        <v>500</v>
      </c>
    </row>
    <row r="710" spans="2:13" ht="12.75">
      <c r="B710" s="274">
        <v>2000</v>
      </c>
      <c r="C710" s="1" t="s">
        <v>66</v>
      </c>
      <c r="D710" s="14" t="s">
        <v>17</v>
      </c>
      <c r="E710" s="1" t="s">
        <v>91</v>
      </c>
      <c r="F710" s="70" t="s">
        <v>321</v>
      </c>
      <c r="G710" s="29" t="s">
        <v>114</v>
      </c>
      <c r="H710" s="6">
        <f t="shared" si="31"/>
        <v>-2000</v>
      </c>
      <c r="I710" s="24">
        <f t="shared" si="30"/>
        <v>4</v>
      </c>
      <c r="K710" t="s">
        <v>119</v>
      </c>
      <c r="L710">
        <v>15</v>
      </c>
      <c r="M710" s="2">
        <v>500</v>
      </c>
    </row>
    <row r="711" spans="2:13" ht="12.75">
      <c r="B711" s="274">
        <v>2000</v>
      </c>
      <c r="C711" s="1" t="s">
        <v>66</v>
      </c>
      <c r="D711" s="14" t="s">
        <v>17</v>
      </c>
      <c r="E711" s="1" t="s">
        <v>91</v>
      </c>
      <c r="F711" s="70" t="s">
        <v>321</v>
      </c>
      <c r="G711" s="29" t="s">
        <v>257</v>
      </c>
      <c r="H711" s="6">
        <f t="shared" si="31"/>
        <v>-4000</v>
      </c>
      <c r="I711" s="24">
        <f t="shared" si="30"/>
        <v>4</v>
      </c>
      <c r="K711" t="s">
        <v>119</v>
      </c>
      <c r="L711">
        <v>15</v>
      </c>
      <c r="M711" s="2">
        <v>500</v>
      </c>
    </row>
    <row r="712" spans="2:13" ht="12.75">
      <c r="B712" s="274">
        <v>2000</v>
      </c>
      <c r="C712" s="1" t="s">
        <v>66</v>
      </c>
      <c r="D712" s="14" t="s">
        <v>17</v>
      </c>
      <c r="E712" s="1" t="s">
        <v>91</v>
      </c>
      <c r="F712" s="70" t="s">
        <v>321</v>
      </c>
      <c r="G712" s="29" t="s">
        <v>286</v>
      </c>
      <c r="H712" s="6">
        <f t="shared" si="31"/>
        <v>-6000</v>
      </c>
      <c r="I712" s="24">
        <f t="shared" si="30"/>
        <v>4</v>
      </c>
      <c r="K712" t="s">
        <v>119</v>
      </c>
      <c r="L712">
        <v>15</v>
      </c>
      <c r="M712" s="2">
        <v>500</v>
      </c>
    </row>
    <row r="713" spans="1:13" ht="12.75">
      <c r="A713" s="13"/>
      <c r="B713" s="273">
        <f>SUM(B710:B712)</f>
        <v>6000</v>
      </c>
      <c r="C713" s="13" t="s">
        <v>66</v>
      </c>
      <c r="D713" s="13"/>
      <c r="E713" s="13"/>
      <c r="F713" s="82"/>
      <c r="G713" s="20"/>
      <c r="H713" s="79">
        <v>0</v>
      </c>
      <c r="I713" s="80">
        <f t="shared" si="30"/>
        <v>12</v>
      </c>
      <c r="J713" s="81"/>
      <c r="K713" s="81"/>
      <c r="L713" s="81"/>
      <c r="M713" s="2">
        <v>500</v>
      </c>
    </row>
    <row r="714" spans="1:13" s="81" customFormat="1" ht="12.75">
      <c r="A714" s="1"/>
      <c r="B714" s="274"/>
      <c r="C714" s="1"/>
      <c r="D714" s="14"/>
      <c r="E714" s="1"/>
      <c r="F714" s="70"/>
      <c r="G714" s="29"/>
      <c r="H714" s="6">
        <f t="shared" si="31"/>
        <v>0</v>
      </c>
      <c r="I714" s="24">
        <f t="shared" si="30"/>
        <v>0</v>
      </c>
      <c r="J714"/>
      <c r="K714"/>
      <c r="L714"/>
      <c r="M714" s="2">
        <v>500</v>
      </c>
    </row>
    <row r="715" spans="2:13" ht="12.75">
      <c r="B715" s="274"/>
      <c r="D715" s="14"/>
      <c r="F715" s="70"/>
      <c r="H715" s="6">
        <f t="shared" si="31"/>
        <v>0</v>
      </c>
      <c r="I715" s="24">
        <f t="shared" si="30"/>
        <v>0</v>
      </c>
      <c r="M715" s="2">
        <v>500</v>
      </c>
    </row>
    <row r="716" spans="1:13" ht="12.75">
      <c r="A716" s="268"/>
      <c r="B716" s="274">
        <v>1200</v>
      </c>
      <c r="C716" s="1" t="s">
        <v>106</v>
      </c>
      <c r="D716" s="14" t="s">
        <v>17</v>
      </c>
      <c r="E716" s="1" t="s">
        <v>68</v>
      </c>
      <c r="F716" s="70" t="s">
        <v>321</v>
      </c>
      <c r="G716" s="29" t="s">
        <v>257</v>
      </c>
      <c r="H716" s="6">
        <f t="shared" si="31"/>
        <v>-1200</v>
      </c>
      <c r="I716" s="24">
        <f t="shared" si="30"/>
        <v>2.4</v>
      </c>
      <c r="K716" t="s">
        <v>119</v>
      </c>
      <c r="L716">
        <v>15</v>
      </c>
      <c r="M716" s="2">
        <v>500</v>
      </c>
    </row>
    <row r="717" spans="2:13" ht="12.75">
      <c r="B717" s="274">
        <v>1200</v>
      </c>
      <c r="C717" s="1" t="s">
        <v>106</v>
      </c>
      <c r="D717" s="14" t="s">
        <v>17</v>
      </c>
      <c r="E717" s="1" t="s">
        <v>68</v>
      </c>
      <c r="F717" s="70" t="s">
        <v>321</v>
      </c>
      <c r="G717" s="29" t="s">
        <v>286</v>
      </c>
      <c r="H717" s="6">
        <f>H716-B717</f>
        <v>-2400</v>
      </c>
      <c r="I717" s="24">
        <f t="shared" si="30"/>
        <v>2.4</v>
      </c>
      <c r="K717" t="s">
        <v>119</v>
      </c>
      <c r="L717">
        <v>15</v>
      </c>
      <c r="M717" s="2">
        <v>500</v>
      </c>
    </row>
    <row r="718" spans="1:13" s="81" customFormat="1" ht="12.75">
      <c r="A718" s="13"/>
      <c r="B718" s="273">
        <f>SUM(B716:B717)</f>
        <v>2400</v>
      </c>
      <c r="C718" s="13"/>
      <c r="D718" s="13"/>
      <c r="E718" s="13" t="s">
        <v>68</v>
      </c>
      <c r="F718" s="82"/>
      <c r="G718" s="20"/>
      <c r="H718" s="79">
        <v>0</v>
      </c>
      <c r="I718" s="80">
        <f>+B718/M718</f>
        <v>4.8</v>
      </c>
      <c r="M718" s="2">
        <v>500</v>
      </c>
    </row>
    <row r="719" spans="2:13" ht="12.75">
      <c r="B719" s="274"/>
      <c r="D719" s="14"/>
      <c r="F719" s="70"/>
      <c r="H719" s="6">
        <f t="shared" si="31"/>
        <v>0</v>
      </c>
      <c r="I719" s="24">
        <f t="shared" si="30"/>
        <v>0</v>
      </c>
      <c r="M719" s="2">
        <v>500</v>
      </c>
    </row>
    <row r="720" spans="2:13" ht="12.75">
      <c r="B720" s="274"/>
      <c r="D720" s="14"/>
      <c r="F720" s="70"/>
      <c r="H720" s="6">
        <f t="shared" si="31"/>
        <v>0</v>
      </c>
      <c r="I720" s="24">
        <f t="shared" si="30"/>
        <v>0</v>
      </c>
      <c r="M720" s="2">
        <v>500</v>
      </c>
    </row>
    <row r="721" spans="2:13" ht="12.75">
      <c r="B721" s="274"/>
      <c r="D721" s="14"/>
      <c r="F721" s="70"/>
      <c r="H721" s="6">
        <f t="shared" si="31"/>
        <v>0</v>
      </c>
      <c r="I721" s="24">
        <f t="shared" si="30"/>
        <v>0</v>
      </c>
      <c r="M721" s="2">
        <v>500</v>
      </c>
    </row>
    <row r="722" spans="2:13" ht="12.75">
      <c r="B722" s="274"/>
      <c r="D722" s="14"/>
      <c r="F722" s="70"/>
      <c r="H722" s="6">
        <f t="shared" si="31"/>
        <v>0</v>
      </c>
      <c r="I722" s="24">
        <f t="shared" si="30"/>
        <v>0</v>
      </c>
      <c r="M722" s="2">
        <v>500</v>
      </c>
    </row>
    <row r="723" spans="1:13" ht="12.75">
      <c r="A723" s="13"/>
      <c r="B723" s="273">
        <f>+B727+B734+B739+B744+B749+B753</f>
        <v>27900</v>
      </c>
      <c r="C723" s="75" t="s">
        <v>327</v>
      </c>
      <c r="D723" s="76" t="s">
        <v>328</v>
      </c>
      <c r="E723" s="75" t="s">
        <v>117</v>
      </c>
      <c r="F723" s="77" t="s">
        <v>329</v>
      </c>
      <c r="G723" s="78" t="s">
        <v>270</v>
      </c>
      <c r="H723" s="79"/>
      <c r="I723" s="80">
        <f>+B723/M723</f>
        <v>55.8</v>
      </c>
      <c r="J723" s="80"/>
      <c r="K723" s="80"/>
      <c r="L723" s="81"/>
      <c r="M723" s="2">
        <v>500</v>
      </c>
    </row>
    <row r="724" spans="2:13" ht="12.75">
      <c r="B724" s="274"/>
      <c r="D724" s="14"/>
      <c r="F724" s="70"/>
      <c r="H724" s="6">
        <f t="shared" si="31"/>
        <v>0</v>
      </c>
      <c r="I724" s="24">
        <f t="shared" si="30"/>
        <v>0</v>
      </c>
      <c r="M724" s="2">
        <v>500</v>
      </c>
    </row>
    <row r="725" spans="1:13" s="81" customFormat="1" ht="12.75">
      <c r="A725" s="1"/>
      <c r="B725" s="274">
        <v>2000</v>
      </c>
      <c r="C725" s="1" t="s">
        <v>35</v>
      </c>
      <c r="D725" s="1" t="s">
        <v>17</v>
      </c>
      <c r="E725" s="1" t="s">
        <v>74</v>
      </c>
      <c r="F725" s="70" t="s">
        <v>330</v>
      </c>
      <c r="G725" s="29" t="s">
        <v>114</v>
      </c>
      <c r="H725" s="6">
        <f t="shared" si="31"/>
        <v>-2000</v>
      </c>
      <c r="I725" s="24">
        <f t="shared" si="30"/>
        <v>4</v>
      </c>
      <c r="J725"/>
      <c r="K725" t="s">
        <v>35</v>
      </c>
      <c r="L725">
        <v>16</v>
      </c>
      <c r="M725" s="2">
        <v>500</v>
      </c>
    </row>
    <row r="726" spans="2:13" ht="12.75">
      <c r="B726" s="274">
        <v>2000</v>
      </c>
      <c r="C726" s="1" t="s">
        <v>35</v>
      </c>
      <c r="D726" s="1" t="s">
        <v>17</v>
      </c>
      <c r="E726" s="1" t="s">
        <v>74</v>
      </c>
      <c r="F726" s="70" t="s">
        <v>331</v>
      </c>
      <c r="G726" s="29" t="s">
        <v>257</v>
      </c>
      <c r="H726" s="6">
        <f t="shared" si="31"/>
        <v>-4000</v>
      </c>
      <c r="I726" s="24">
        <f t="shared" si="30"/>
        <v>4</v>
      </c>
      <c r="K726" t="s">
        <v>35</v>
      </c>
      <c r="L726">
        <v>16</v>
      </c>
      <c r="M726" s="2">
        <v>500</v>
      </c>
    </row>
    <row r="727" spans="1:13" ht="12.75">
      <c r="A727" s="13"/>
      <c r="B727" s="273">
        <f>SUM(B725:B726)</f>
        <v>4000</v>
      </c>
      <c r="C727" s="13" t="s">
        <v>35</v>
      </c>
      <c r="D727" s="13"/>
      <c r="E727" s="13"/>
      <c r="F727" s="82"/>
      <c r="G727" s="20"/>
      <c r="H727" s="79">
        <v>0</v>
      </c>
      <c r="I727" s="80">
        <f t="shared" si="30"/>
        <v>8</v>
      </c>
      <c r="J727" s="81"/>
      <c r="K727" s="81"/>
      <c r="L727" s="81"/>
      <c r="M727" s="2">
        <v>500</v>
      </c>
    </row>
    <row r="728" spans="2:13" ht="12.75">
      <c r="B728" s="274"/>
      <c r="D728" s="14"/>
      <c r="F728" s="70"/>
      <c r="H728" s="6">
        <f t="shared" si="31"/>
        <v>0</v>
      </c>
      <c r="I728" s="24">
        <f t="shared" si="30"/>
        <v>0</v>
      </c>
      <c r="M728" s="2">
        <v>500</v>
      </c>
    </row>
    <row r="729" spans="1:13" s="81" customFormat="1" ht="12.75">
      <c r="A729" s="1"/>
      <c r="B729" s="274"/>
      <c r="C729" s="1"/>
      <c r="D729" s="14"/>
      <c r="E729" s="1"/>
      <c r="F729" s="70"/>
      <c r="G729" s="29"/>
      <c r="H729" s="6">
        <f t="shared" si="31"/>
        <v>0</v>
      </c>
      <c r="I729" s="24">
        <f t="shared" si="30"/>
        <v>0</v>
      </c>
      <c r="J729"/>
      <c r="K729"/>
      <c r="L729"/>
      <c r="M729" s="2">
        <v>500</v>
      </c>
    </row>
    <row r="730" spans="2:13" ht="12.75">
      <c r="B730" s="274">
        <v>800</v>
      </c>
      <c r="C730" s="1" t="s">
        <v>332</v>
      </c>
      <c r="D730" s="14" t="s">
        <v>17</v>
      </c>
      <c r="E730" s="1" t="s">
        <v>91</v>
      </c>
      <c r="F730" s="70" t="s">
        <v>333</v>
      </c>
      <c r="G730" s="29" t="s">
        <v>114</v>
      </c>
      <c r="H730" s="6">
        <f t="shared" si="31"/>
        <v>-800</v>
      </c>
      <c r="I730" s="24">
        <f t="shared" si="30"/>
        <v>1.6</v>
      </c>
      <c r="K730" t="s">
        <v>74</v>
      </c>
      <c r="L730">
        <v>16</v>
      </c>
      <c r="M730" s="2">
        <v>500</v>
      </c>
    </row>
    <row r="731" spans="2:13" ht="12.75">
      <c r="B731" s="274">
        <v>2500</v>
      </c>
      <c r="C731" s="1" t="s">
        <v>334</v>
      </c>
      <c r="D731" s="14" t="s">
        <v>17</v>
      </c>
      <c r="E731" s="1" t="s">
        <v>91</v>
      </c>
      <c r="F731" s="70" t="s">
        <v>335</v>
      </c>
      <c r="G731" s="29" t="s">
        <v>114</v>
      </c>
      <c r="H731" s="6">
        <f t="shared" si="31"/>
        <v>-3300</v>
      </c>
      <c r="I731" s="24">
        <f t="shared" si="30"/>
        <v>5</v>
      </c>
      <c r="K731" t="s">
        <v>74</v>
      </c>
      <c r="L731">
        <v>16</v>
      </c>
      <c r="M731" s="2">
        <v>500</v>
      </c>
    </row>
    <row r="732" spans="2:13" ht="12.75">
      <c r="B732" s="274">
        <v>1500</v>
      </c>
      <c r="C732" s="1" t="s">
        <v>336</v>
      </c>
      <c r="D732" s="14" t="s">
        <v>17</v>
      </c>
      <c r="E732" s="1" t="s">
        <v>91</v>
      </c>
      <c r="F732" s="70" t="s">
        <v>333</v>
      </c>
      <c r="G732" s="29" t="s">
        <v>257</v>
      </c>
      <c r="H732" s="6">
        <f>H731-B732</f>
        <v>-4800</v>
      </c>
      <c r="I732" s="24">
        <f t="shared" si="30"/>
        <v>3</v>
      </c>
      <c r="K732" t="s">
        <v>74</v>
      </c>
      <c r="L732">
        <v>16</v>
      </c>
      <c r="M732" s="2">
        <v>500</v>
      </c>
    </row>
    <row r="733" spans="2:13" ht="12.75">
      <c r="B733" s="274">
        <v>1500</v>
      </c>
      <c r="C733" s="1" t="s">
        <v>337</v>
      </c>
      <c r="D733" s="14" t="s">
        <v>17</v>
      </c>
      <c r="E733" s="1" t="s">
        <v>91</v>
      </c>
      <c r="F733" s="70" t="s">
        <v>333</v>
      </c>
      <c r="G733" s="29" t="s">
        <v>257</v>
      </c>
      <c r="H733" s="6">
        <f>H732-B733</f>
        <v>-6300</v>
      </c>
      <c r="I733" s="24">
        <f t="shared" si="30"/>
        <v>3</v>
      </c>
      <c r="K733" t="s">
        <v>74</v>
      </c>
      <c r="L733">
        <v>16</v>
      </c>
      <c r="M733" s="2">
        <v>500</v>
      </c>
    </row>
    <row r="734" spans="1:13" s="81" customFormat="1" ht="12.75">
      <c r="A734" s="13"/>
      <c r="B734" s="273">
        <f>SUM(B730:B733)</f>
        <v>6300</v>
      </c>
      <c r="C734" s="13" t="s">
        <v>59</v>
      </c>
      <c r="D734" s="13"/>
      <c r="E734" s="13"/>
      <c r="F734" s="82"/>
      <c r="G734" s="20"/>
      <c r="H734" s="79">
        <v>0</v>
      </c>
      <c r="I734" s="80">
        <f t="shared" si="30"/>
        <v>12.6</v>
      </c>
      <c r="M734" s="2">
        <v>500</v>
      </c>
    </row>
    <row r="735" spans="2:13" ht="12.75">
      <c r="B735" s="274"/>
      <c r="D735" s="14"/>
      <c r="F735" s="70"/>
      <c r="H735" s="6">
        <f t="shared" si="31"/>
        <v>0</v>
      </c>
      <c r="I735" s="24">
        <f t="shared" si="30"/>
        <v>0</v>
      </c>
      <c r="M735" s="2">
        <v>500</v>
      </c>
    </row>
    <row r="736" spans="2:13" ht="12.75">
      <c r="B736" s="274"/>
      <c r="D736" s="14"/>
      <c r="F736" s="70"/>
      <c r="H736" s="6">
        <f t="shared" si="31"/>
        <v>0</v>
      </c>
      <c r="I736" s="24">
        <f t="shared" si="30"/>
        <v>0</v>
      </c>
      <c r="M736" s="2">
        <v>500</v>
      </c>
    </row>
    <row r="737" spans="2:13" ht="12.75">
      <c r="B737" s="274">
        <v>1100</v>
      </c>
      <c r="C737" s="1" t="s">
        <v>60</v>
      </c>
      <c r="D737" s="14" t="s">
        <v>17</v>
      </c>
      <c r="E737" s="1" t="s">
        <v>103</v>
      </c>
      <c r="F737" s="70" t="s">
        <v>333</v>
      </c>
      <c r="G737" s="29" t="s">
        <v>114</v>
      </c>
      <c r="H737" s="6">
        <f t="shared" si="31"/>
        <v>-1100</v>
      </c>
      <c r="I737" s="24">
        <f>+B737/M737</f>
        <v>2.2</v>
      </c>
      <c r="K737" t="s">
        <v>74</v>
      </c>
      <c r="L737">
        <v>16</v>
      </c>
      <c r="M737" s="2">
        <v>500</v>
      </c>
    </row>
    <row r="738" spans="2:13" ht="12.75">
      <c r="B738" s="274">
        <v>1000</v>
      </c>
      <c r="C738" s="1" t="s">
        <v>60</v>
      </c>
      <c r="D738" s="14" t="s">
        <v>17</v>
      </c>
      <c r="E738" s="1" t="s">
        <v>103</v>
      </c>
      <c r="F738" s="70" t="s">
        <v>333</v>
      </c>
      <c r="G738" s="29" t="s">
        <v>257</v>
      </c>
      <c r="H738" s="6">
        <f>H737-B738</f>
        <v>-2100</v>
      </c>
      <c r="I738" s="24">
        <f>+B738/M738</f>
        <v>2</v>
      </c>
      <c r="K738" t="s">
        <v>74</v>
      </c>
      <c r="L738">
        <v>16</v>
      </c>
      <c r="M738" s="2">
        <v>500</v>
      </c>
    </row>
    <row r="739" spans="1:13" ht="12.75">
      <c r="A739" s="13"/>
      <c r="B739" s="273">
        <f>SUM(B737:B738)</f>
        <v>2100</v>
      </c>
      <c r="C739" s="13"/>
      <c r="D739" s="13"/>
      <c r="E739" s="13" t="s">
        <v>61</v>
      </c>
      <c r="F739" s="82"/>
      <c r="G739" s="20"/>
      <c r="H739" s="79">
        <v>0</v>
      </c>
      <c r="I739" s="80">
        <f t="shared" si="30"/>
        <v>4.2</v>
      </c>
      <c r="J739" s="81"/>
      <c r="K739" s="81"/>
      <c r="L739" s="81"/>
      <c r="M739" s="2">
        <v>500</v>
      </c>
    </row>
    <row r="740" spans="1:13" s="81" customFormat="1" ht="12.75">
      <c r="A740" s="1"/>
      <c r="B740" s="274"/>
      <c r="C740" s="1"/>
      <c r="D740" s="14"/>
      <c r="E740" s="1"/>
      <c r="F740" s="70"/>
      <c r="G740" s="29"/>
      <c r="H740" s="6">
        <f t="shared" si="31"/>
        <v>0</v>
      </c>
      <c r="I740" s="24">
        <f t="shared" si="30"/>
        <v>0</v>
      </c>
      <c r="J740"/>
      <c r="K740"/>
      <c r="L740"/>
      <c r="M740" s="2">
        <v>500</v>
      </c>
    </row>
    <row r="741" spans="2:13" ht="12.75">
      <c r="B741" s="274"/>
      <c r="D741" s="14"/>
      <c r="F741" s="70"/>
      <c r="H741" s="6">
        <f t="shared" si="31"/>
        <v>0</v>
      </c>
      <c r="I741" s="24">
        <f t="shared" si="30"/>
        <v>0</v>
      </c>
      <c r="M741" s="2">
        <v>500</v>
      </c>
    </row>
    <row r="742" spans="2:13" ht="12.75">
      <c r="B742" s="274">
        <v>5000</v>
      </c>
      <c r="C742" s="1" t="s">
        <v>63</v>
      </c>
      <c r="D742" s="14" t="s">
        <v>17</v>
      </c>
      <c r="E742" s="1" t="s">
        <v>91</v>
      </c>
      <c r="F742" s="70" t="s">
        <v>338</v>
      </c>
      <c r="G742" s="29" t="s">
        <v>114</v>
      </c>
      <c r="H742" s="6">
        <f t="shared" si="31"/>
        <v>-5000</v>
      </c>
      <c r="I742" s="24">
        <f t="shared" si="30"/>
        <v>10</v>
      </c>
      <c r="K742" t="s">
        <v>74</v>
      </c>
      <c r="L742">
        <v>16</v>
      </c>
      <c r="M742" s="2">
        <v>500</v>
      </c>
    </row>
    <row r="743" spans="1:13" s="45" customFormat="1" ht="12.75">
      <c r="A743" s="1"/>
      <c r="B743" s="274">
        <v>5000</v>
      </c>
      <c r="C743" s="1" t="s">
        <v>63</v>
      </c>
      <c r="D743" s="14" t="s">
        <v>17</v>
      </c>
      <c r="E743" s="1" t="s">
        <v>91</v>
      </c>
      <c r="F743" s="70" t="s">
        <v>338</v>
      </c>
      <c r="G743" s="29" t="s">
        <v>257</v>
      </c>
      <c r="H743" s="6">
        <f>H742-B743</f>
        <v>-10000</v>
      </c>
      <c r="I743" s="24">
        <f t="shared" si="30"/>
        <v>10</v>
      </c>
      <c r="J743"/>
      <c r="K743" t="s">
        <v>74</v>
      </c>
      <c r="L743">
        <v>16</v>
      </c>
      <c r="M743" s="2">
        <v>500</v>
      </c>
    </row>
    <row r="744" spans="1:13" s="81" customFormat="1" ht="12.75">
      <c r="A744" s="13"/>
      <c r="B744" s="273">
        <f>SUM(B742:B743)</f>
        <v>10000</v>
      </c>
      <c r="C744" s="13" t="s">
        <v>63</v>
      </c>
      <c r="D744" s="13"/>
      <c r="E744" s="13"/>
      <c r="F744" s="82"/>
      <c r="G744" s="20"/>
      <c r="H744" s="79">
        <v>0</v>
      </c>
      <c r="I744" s="80">
        <f t="shared" si="30"/>
        <v>20</v>
      </c>
      <c r="M744" s="2">
        <v>500</v>
      </c>
    </row>
    <row r="745" spans="2:13" ht="12.75">
      <c r="B745" s="274"/>
      <c r="D745" s="14"/>
      <c r="F745" s="70"/>
      <c r="H745" s="6">
        <f t="shared" si="31"/>
        <v>0</v>
      </c>
      <c r="I745" s="24">
        <f t="shared" si="30"/>
        <v>0</v>
      </c>
      <c r="M745" s="2">
        <v>500</v>
      </c>
    </row>
    <row r="746" spans="2:13" ht="12.75">
      <c r="B746" s="274"/>
      <c r="D746" s="14"/>
      <c r="F746" s="70"/>
      <c r="H746" s="6">
        <f t="shared" si="31"/>
        <v>0</v>
      </c>
      <c r="I746" s="24">
        <f t="shared" si="30"/>
        <v>0</v>
      </c>
      <c r="M746" s="2">
        <v>500</v>
      </c>
    </row>
    <row r="747" spans="2:13" ht="12.75">
      <c r="B747" s="274">
        <v>2000</v>
      </c>
      <c r="C747" s="1" t="s">
        <v>66</v>
      </c>
      <c r="D747" s="14" t="s">
        <v>17</v>
      </c>
      <c r="E747" s="1" t="s">
        <v>91</v>
      </c>
      <c r="F747" s="70" t="s">
        <v>333</v>
      </c>
      <c r="G747" s="29" t="s">
        <v>114</v>
      </c>
      <c r="H747" s="6">
        <f t="shared" si="31"/>
        <v>-2000</v>
      </c>
      <c r="I747" s="24">
        <f t="shared" si="30"/>
        <v>4</v>
      </c>
      <c r="K747" t="s">
        <v>74</v>
      </c>
      <c r="L747">
        <v>16</v>
      </c>
      <c r="M747" s="2">
        <v>500</v>
      </c>
    </row>
    <row r="748" spans="2:13" ht="12.75">
      <c r="B748" s="275">
        <v>2000</v>
      </c>
      <c r="C748" s="1" t="s">
        <v>66</v>
      </c>
      <c r="D748" s="14" t="s">
        <v>17</v>
      </c>
      <c r="E748" s="1" t="s">
        <v>91</v>
      </c>
      <c r="F748" s="70" t="s">
        <v>333</v>
      </c>
      <c r="G748" s="29" t="s">
        <v>257</v>
      </c>
      <c r="H748" s="6">
        <f>H747-B748</f>
        <v>-4000</v>
      </c>
      <c r="I748" s="24">
        <f t="shared" si="30"/>
        <v>4</v>
      </c>
      <c r="K748" t="s">
        <v>74</v>
      </c>
      <c r="L748">
        <v>16</v>
      </c>
      <c r="M748" s="2">
        <v>500</v>
      </c>
    </row>
    <row r="749" spans="1:13" s="81" customFormat="1" ht="12.75">
      <c r="A749" s="13"/>
      <c r="B749" s="273">
        <f>SUM(B747:B748)</f>
        <v>4000</v>
      </c>
      <c r="C749" s="13" t="s">
        <v>66</v>
      </c>
      <c r="D749" s="13"/>
      <c r="E749" s="13"/>
      <c r="F749" s="82"/>
      <c r="G749" s="20"/>
      <c r="H749" s="79">
        <v>0</v>
      </c>
      <c r="I749" s="80">
        <f t="shared" si="30"/>
        <v>8</v>
      </c>
      <c r="M749" s="2">
        <v>500</v>
      </c>
    </row>
    <row r="750" spans="2:13" ht="12.75">
      <c r="B750" s="274"/>
      <c r="D750" s="14"/>
      <c r="F750" s="70"/>
      <c r="H750" s="6">
        <f t="shared" si="31"/>
        <v>0</v>
      </c>
      <c r="I750" s="24">
        <f t="shared" si="30"/>
        <v>0</v>
      </c>
      <c r="M750" s="2">
        <v>500</v>
      </c>
    </row>
    <row r="751" spans="2:13" ht="12.75">
      <c r="B751" s="274"/>
      <c r="D751" s="14"/>
      <c r="F751" s="70"/>
      <c r="H751" s="6">
        <f t="shared" si="31"/>
        <v>0</v>
      </c>
      <c r="I751" s="24">
        <f t="shared" si="30"/>
        <v>0</v>
      </c>
      <c r="M751" s="2">
        <v>500</v>
      </c>
    </row>
    <row r="752" spans="2:13" ht="12.75">
      <c r="B752" s="275">
        <v>1500</v>
      </c>
      <c r="C752" s="1" t="s">
        <v>106</v>
      </c>
      <c r="D752" s="14" t="s">
        <v>17</v>
      </c>
      <c r="E752" s="1" t="s">
        <v>68</v>
      </c>
      <c r="F752" s="70" t="s">
        <v>333</v>
      </c>
      <c r="G752" s="29" t="s">
        <v>257</v>
      </c>
      <c r="H752" s="6">
        <f>H751-B752</f>
        <v>-1500</v>
      </c>
      <c r="I752" s="24">
        <f>+B752/M752</f>
        <v>3</v>
      </c>
      <c r="K752" t="s">
        <v>74</v>
      </c>
      <c r="L752">
        <v>16</v>
      </c>
      <c r="M752" s="2">
        <v>500</v>
      </c>
    </row>
    <row r="753" spans="1:13" s="81" customFormat="1" ht="12.75">
      <c r="A753" s="13"/>
      <c r="B753" s="273">
        <f>SUM(B752)</f>
        <v>1500</v>
      </c>
      <c r="C753" s="13"/>
      <c r="D753" s="13"/>
      <c r="E753" s="13" t="s">
        <v>68</v>
      </c>
      <c r="F753" s="82"/>
      <c r="G753" s="20"/>
      <c r="H753" s="79">
        <v>0</v>
      </c>
      <c r="I753" s="80">
        <f t="shared" si="30"/>
        <v>3</v>
      </c>
      <c r="M753" s="2">
        <v>500</v>
      </c>
    </row>
    <row r="754" spans="2:13" ht="12.75">
      <c r="B754" s="274"/>
      <c r="D754" s="14"/>
      <c r="F754" s="70"/>
      <c r="H754" s="6">
        <f t="shared" si="31"/>
        <v>0</v>
      </c>
      <c r="I754" s="24">
        <f>+B754/M754</f>
        <v>0</v>
      </c>
      <c r="M754" s="2">
        <v>500</v>
      </c>
    </row>
    <row r="755" spans="2:13" ht="12.75">
      <c r="B755" s="274"/>
      <c r="D755" s="14"/>
      <c r="F755" s="70"/>
      <c r="H755" s="6">
        <f t="shared" si="31"/>
        <v>0</v>
      </c>
      <c r="I755" s="24">
        <f t="shared" si="30"/>
        <v>0</v>
      </c>
      <c r="M755" s="2">
        <v>500</v>
      </c>
    </row>
    <row r="756" spans="2:13" ht="12.75">
      <c r="B756" s="274"/>
      <c r="D756" s="14"/>
      <c r="F756" s="70"/>
      <c r="H756" s="6">
        <f t="shared" si="31"/>
        <v>0</v>
      </c>
      <c r="I756" s="24">
        <f t="shared" si="30"/>
        <v>0</v>
      </c>
      <c r="M756" s="2">
        <v>500</v>
      </c>
    </row>
    <row r="757" spans="2:13" ht="12.75">
      <c r="B757" s="274"/>
      <c r="D757" s="14"/>
      <c r="F757" s="70"/>
      <c r="H757" s="6">
        <f t="shared" si="31"/>
        <v>0</v>
      </c>
      <c r="I757" s="24">
        <f t="shared" si="30"/>
        <v>0</v>
      </c>
      <c r="M757" s="2">
        <v>500</v>
      </c>
    </row>
    <row r="758" spans="1:13" ht="12.75">
      <c r="A758" s="13"/>
      <c r="B758" s="273">
        <f>+B764+B771+B777+B782+B788+B793</f>
        <v>40400</v>
      </c>
      <c r="C758" s="75" t="s">
        <v>339</v>
      </c>
      <c r="D758" s="76" t="s">
        <v>340</v>
      </c>
      <c r="E758" s="75" t="s">
        <v>312</v>
      </c>
      <c r="F758" s="77" t="s">
        <v>341</v>
      </c>
      <c r="G758" s="78" t="s">
        <v>173</v>
      </c>
      <c r="H758" s="79"/>
      <c r="I758" s="80">
        <f>+B758/M758</f>
        <v>80.8</v>
      </c>
      <c r="J758" s="80"/>
      <c r="K758" s="80"/>
      <c r="L758" s="81"/>
      <c r="M758" s="2">
        <v>500</v>
      </c>
    </row>
    <row r="759" spans="2:13" ht="12.75">
      <c r="B759" s="274"/>
      <c r="D759" s="14"/>
      <c r="F759" s="70"/>
      <c r="H759" s="6">
        <f t="shared" si="31"/>
        <v>0</v>
      </c>
      <c r="I759" s="24">
        <f t="shared" si="30"/>
        <v>0</v>
      </c>
      <c r="M759" s="2">
        <v>500</v>
      </c>
    </row>
    <row r="760" spans="2:13" ht="12.75">
      <c r="B760" s="274">
        <v>2000</v>
      </c>
      <c r="C760" s="1" t="s">
        <v>35</v>
      </c>
      <c r="D760" s="1" t="s">
        <v>17</v>
      </c>
      <c r="E760" s="1" t="s">
        <v>119</v>
      </c>
      <c r="F760" s="70" t="s">
        <v>342</v>
      </c>
      <c r="G760" s="29" t="s">
        <v>289</v>
      </c>
      <c r="H760" s="6">
        <f t="shared" si="31"/>
        <v>-2000</v>
      </c>
      <c r="I760" s="24">
        <f t="shared" si="30"/>
        <v>4</v>
      </c>
      <c r="K760" t="s">
        <v>35</v>
      </c>
      <c r="L760" s="39">
        <v>17</v>
      </c>
      <c r="M760" s="2">
        <v>500</v>
      </c>
    </row>
    <row r="761" spans="2:13" ht="12.75">
      <c r="B761" s="274">
        <v>2500</v>
      </c>
      <c r="C761" s="1" t="s">
        <v>35</v>
      </c>
      <c r="D761" s="1" t="s">
        <v>17</v>
      </c>
      <c r="E761" s="1" t="s">
        <v>119</v>
      </c>
      <c r="F761" s="70" t="s">
        <v>343</v>
      </c>
      <c r="G761" s="29" t="s">
        <v>291</v>
      </c>
      <c r="H761" s="6">
        <f t="shared" si="31"/>
        <v>-4500</v>
      </c>
      <c r="I761" s="24">
        <f t="shared" si="30"/>
        <v>5</v>
      </c>
      <c r="K761" t="s">
        <v>35</v>
      </c>
      <c r="L761" s="39">
        <v>17</v>
      </c>
      <c r="M761" s="2">
        <v>500</v>
      </c>
    </row>
    <row r="762" spans="1:13" s="81" customFormat="1" ht="12.75">
      <c r="A762" s="1"/>
      <c r="B762" s="274">
        <v>2000</v>
      </c>
      <c r="C762" s="1" t="s">
        <v>35</v>
      </c>
      <c r="D762" s="1" t="s">
        <v>17</v>
      </c>
      <c r="E762" s="1" t="s">
        <v>85</v>
      </c>
      <c r="F762" s="70" t="s">
        <v>344</v>
      </c>
      <c r="G762" s="29" t="s">
        <v>266</v>
      </c>
      <c r="H762" s="6">
        <f t="shared" si="31"/>
        <v>-6500</v>
      </c>
      <c r="I762" s="24">
        <f t="shared" si="30"/>
        <v>4</v>
      </c>
      <c r="J762"/>
      <c r="K762" t="s">
        <v>35</v>
      </c>
      <c r="L762">
        <v>17</v>
      </c>
      <c r="M762" s="2">
        <v>500</v>
      </c>
    </row>
    <row r="763" spans="2:13" ht="12.75">
      <c r="B763" s="274">
        <v>2000</v>
      </c>
      <c r="C763" s="1" t="s">
        <v>35</v>
      </c>
      <c r="D763" s="1" t="s">
        <v>17</v>
      </c>
      <c r="E763" s="1" t="s">
        <v>85</v>
      </c>
      <c r="F763" s="70" t="s">
        <v>345</v>
      </c>
      <c r="G763" s="29" t="s">
        <v>289</v>
      </c>
      <c r="H763" s="6">
        <f>H762-B763</f>
        <v>-8500</v>
      </c>
      <c r="I763" s="24">
        <f t="shared" si="30"/>
        <v>4</v>
      </c>
      <c r="K763" t="s">
        <v>35</v>
      </c>
      <c r="L763">
        <v>17</v>
      </c>
      <c r="M763" s="2">
        <v>500</v>
      </c>
    </row>
    <row r="764" spans="1:13" ht="12.75">
      <c r="A764" s="13"/>
      <c r="B764" s="273">
        <f>SUM(B760:B763)</f>
        <v>8500</v>
      </c>
      <c r="C764" s="13" t="s">
        <v>35</v>
      </c>
      <c r="D764" s="13"/>
      <c r="E764" s="13"/>
      <c r="F764" s="82"/>
      <c r="G764" s="20"/>
      <c r="H764" s="79">
        <v>0</v>
      </c>
      <c r="I764" s="80">
        <f t="shared" si="30"/>
        <v>17</v>
      </c>
      <c r="J764" s="81"/>
      <c r="K764" s="81"/>
      <c r="L764" s="81"/>
      <c r="M764" s="2">
        <v>500</v>
      </c>
    </row>
    <row r="765" spans="2:13" ht="12.75">
      <c r="B765" s="274"/>
      <c r="D765" s="14"/>
      <c r="F765" s="70"/>
      <c r="H765" s="6">
        <f t="shared" si="31"/>
        <v>0</v>
      </c>
      <c r="I765" s="24">
        <f t="shared" si="30"/>
        <v>0</v>
      </c>
      <c r="M765" s="2">
        <v>500</v>
      </c>
    </row>
    <row r="766" spans="2:13" ht="12.75">
      <c r="B766" s="274"/>
      <c r="F766" s="70"/>
      <c r="H766" s="6">
        <f t="shared" si="31"/>
        <v>0</v>
      </c>
      <c r="I766" s="24">
        <f t="shared" si="30"/>
        <v>0</v>
      </c>
      <c r="M766" s="2">
        <v>500</v>
      </c>
    </row>
    <row r="767" spans="2:13" ht="12.75">
      <c r="B767" s="274">
        <v>5000</v>
      </c>
      <c r="C767" s="1" t="s">
        <v>346</v>
      </c>
      <c r="D767" s="14" t="s">
        <v>17</v>
      </c>
      <c r="E767" s="1" t="s">
        <v>91</v>
      </c>
      <c r="F767" s="70" t="s">
        <v>347</v>
      </c>
      <c r="G767" s="29" t="s">
        <v>266</v>
      </c>
      <c r="H767" s="6">
        <f aca="true" t="shared" si="32" ref="H767:H833">H766-B767</f>
        <v>-5000</v>
      </c>
      <c r="I767" s="24">
        <f>+B767/M767</f>
        <v>10</v>
      </c>
      <c r="K767" t="s">
        <v>119</v>
      </c>
      <c r="L767">
        <v>17</v>
      </c>
      <c r="M767" s="2">
        <v>500</v>
      </c>
    </row>
    <row r="768" spans="1:13" s="81" customFormat="1" ht="12.75">
      <c r="A768" s="1"/>
      <c r="B768" s="274">
        <v>1000</v>
      </c>
      <c r="C768" s="1" t="s">
        <v>348</v>
      </c>
      <c r="D768" s="14" t="s">
        <v>17</v>
      </c>
      <c r="E768" s="1" t="s">
        <v>91</v>
      </c>
      <c r="F768" s="70" t="s">
        <v>347</v>
      </c>
      <c r="G768" s="29" t="s">
        <v>266</v>
      </c>
      <c r="H768" s="6">
        <f t="shared" si="32"/>
        <v>-6000</v>
      </c>
      <c r="I768" s="24">
        <f>+B768/M768</f>
        <v>2</v>
      </c>
      <c r="J768"/>
      <c r="K768" t="s">
        <v>119</v>
      </c>
      <c r="L768">
        <v>17</v>
      </c>
      <c r="M768" s="2">
        <v>500</v>
      </c>
    </row>
    <row r="769" spans="2:13" ht="12.75">
      <c r="B769" s="274">
        <v>1000</v>
      </c>
      <c r="C769" s="97" t="s">
        <v>349</v>
      </c>
      <c r="D769" s="14" t="s">
        <v>17</v>
      </c>
      <c r="E769" s="1" t="s">
        <v>91</v>
      </c>
      <c r="F769" s="70" t="s">
        <v>347</v>
      </c>
      <c r="G769" s="29" t="s">
        <v>289</v>
      </c>
      <c r="H769" s="6">
        <f t="shared" si="32"/>
        <v>-7000</v>
      </c>
      <c r="I769" s="24">
        <f>+B769/M769</f>
        <v>2</v>
      </c>
      <c r="K769" t="s">
        <v>119</v>
      </c>
      <c r="L769">
        <v>17</v>
      </c>
      <c r="M769" s="2">
        <v>500</v>
      </c>
    </row>
    <row r="770" spans="2:13" ht="12.75">
      <c r="B770" s="274">
        <v>3000</v>
      </c>
      <c r="C770" s="1" t="s">
        <v>350</v>
      </c>
      <c r="D770" s="14" t="s">
        <v>17</v>
      </c>
      <c r="E770" s="1" t="s">
        <v>91</v>
      </c>
      <c r="F770" s="70" t="s">
        <v>351</v>
      </c>
      <c r="G770" s="29" t="s">
        <v>291</v>
      </c>
      <c r="H770" s="6">
        <f>H769-B770</f>
        <v>-10000</v>
      </c>
      <c r="I770" s="24">
        <f>+B770/M770</f>
        <v>6</v>
      </c>
      <c r="K770" t="s">
        <v>119</v>
      </c>
      <c r="L770">
        <v>17</v>
      </c>
      <c r="M770" s="2">
        <v>500</v>
      </c>
    </row>
    <row r="771" spans="1:13" ht="12.75">
      <c r="A771" s="13"/>
      <c r="B771" s="273">
        <f>SUM(B767:B770)</f>
        <v>10000</v>
      </c>
      <c r="C771" s="13" t="s">
        <v>59</v>
      </c>
      <c r="D771" s="13"/>
      <c r="E771" s="13"/>
      <c r="F771" s="82"/>
      <c r="G771" s="20"/>
      <c r="H771" s="79">
        <v>0</v>
      </c>
      <c r="I771" s="80">
        <f>+B771/M771</f>
        <v>20</v>
      </c>
      <c r="J771" s="81"/>
      <c r="K771" s="81"/>
      <c r="L771" s="81"/>
      <c r="M771" s="2">
        <v>500</v>
      </c>
    </row>
    <row r="772" spans="2:13" ht="12.75">
      <c r="B772" s="274"/>
      <c r="F772" s="70"/>
      <c r="H772" s="6">
        <f t="shared" si="32"/>
        <v>0</v>
      </c>
      <c r="I772" s="24">
        <f aca="true" t="shared" si="33" ref="I772:I833">+B772/M772</f>
        <v>0</v>
      </c>
      <c r="M772" s="2">
        <v>500</v>
      </c>
    </row>
    <row r="773" spans="1:13" s="81" customFormat="1" ht="12.75">
      <c r="A773" s="1"/>
      <c r="B773" s="274"/>
      <c r="C773" s="1"/>
      <c r="D773" s="1"/>
      <c r="E773" s="1"/>
      <c r="F773" s="70"/>
      <c r="G773" s="29"/>
      <c r="H773" s="6">
        <f t="shared" si="32"/>
        <v>0</v>
      </c>
      <c r="I773" s="24">
        <f t="shared" si="33"/>
        <v>0</v>
      </c>
      <c r="J773"/>
      <c r="K773"/>
      <c r="L773"/>
      <c r="M773" s="2">
        <v>500</v>
      </c>
    </row>
    <row r="774" spans="2:13" ht="12.75">
      <c r="B774" s="274">
        <v>1100</v>
      </c>
      <c r="C774" s="1" t="s">
        <v>60</v>
      </c>
      <c r="D774" s="14" t="s">
        <v>17</v>
      </c>
      <c r="E774" s="1" t="s">
        <v>61</v>
      </c>
      <c r="F774" s="70" t="s">
        <v>347</v>
      </c>
      <c r="G774" s="29" t="s">
        <v>266</v>
      </c>
      <c r="H774" s="6">
        <f t="shared" si="32"/>
        <v>-1100</v>
      </c>
      <c r="I774" s="24">
        <f t="shared" si="33"/>
        <v>2.2</v>
      </c>
      <c r="K774" t="s">
        <v>119</v>
      </c>
      <c r="L774">
        <v>17</v>
      </c>
      <c r="M774" s="2">
        <v>500</v>
      </c>
    </row>
    <row r="775" spans="2:13" ht="12.75">
      <c r="B775" s="276">
        <v>1200</v>
      </c>
      <c r="C775" s="1" t="s">
        <v>60</v>
      </c>
      <c r="D775" s="14" t="s">
        <v>17</v>
      </c>
      <c r="E775" s="1" t="s">
        <v>61</v>
      </c>
      <c r="F775" s="70" t="s">
        <v>347</v>
      </c>
      <c r="G775" s="29" t="s">
        <v>289</v>
      </c>
      <c r="H775" s="6">
        <f t="shared" si="32"/>
        <v>-2300</v>
      </c>
      <c r="I775" s="24">
        <f t="shared" si="33"/>
        <v>2.4</v>
      </c>
      <c r="K775" t="s">
        <v>119</v>
      </c>
      <c r="L775">
        <v>17</v>
      </c>
      <c r="M775" s="2">
        <v>500</v>
      </c>
    </row>
    <row r="776" spans="2:13" ht="12.75">
      <c r="B776" s="274">
        <v>1400</v>
      </c>
      <c r="C776" s="1" t="s">
        <v>60</v>
      </c>
      <c r="D776" s="14" t="s">
        <v>17</v>
      </c>
      <c r="E776" s="1" t="s">
        <v>61</v>
      </c>
      <c r="F776" s="70" t="s">
        <v>347</v>
      </c>
      <c r="G776" s="29" t="s">
        <v>291</v>
      </c>
      <c r="H776" s="6">
        <f>H775-B776</f>
        <v>-3700</v>
      </c>
      <c r="I776" s="24">
        <f t="shared" si="33"/>
        <v>2.8</v>
      </c>
      <c r="K776" t="s">
        <v>119</v>
      </c>
      <c r="L776">
        <v>17</v>
      </c>
      <c r="M776" s="2">
        <v>500</v>
      </c>
    </row>
    <row r="777" spans="1:13" ht="12.75">
      <c r="A777" s="13"/>
      <c r="B777" s="273">
        <f>SUM(B774:B776)</f>
        <v>3700</v>
      </c>
      <c r="C777" s="13"/>
      <c r="D777" s="13"/>
      <c r="E777" s="13" t="s">
        <v>103</v>
      </c>
      <c r="F777" s="82"/>
      <c r="G777" s="20"/>
      <c r="H777" s="79">
        <v>0</v>
      </c>
      <c r="I777" s="80">
        <f t="shared" si="33"/>
        <v>7.4</v>
      </c>
      <c r="J777" s="81"/>
      <c r="K777" s="81"/>
      <c r="L777" s="81"/>
      <c r="M777" s="2">
        <v>500</v>
      </c>
    </row>
    <row r="778" spans="2:13" ht="12.75">
      <c r="B778" s="274"/>
      <c r="F778" s="70"/>
      <c r="H778" s="6">
        <f t="shared" si="32"/>
        <v>0</v>
      </c>
      <c r="I778" s="24">
        <f t="shared" si="33"/>
        <v>0</v>
      </c>
      <c r="M778" s="2">
        <v>500</v>
      </c>
    </row>
    <row r="779" spans="1:13" s="81" customFormat="1" ht="12.75">
      <c r="A779" s="1"/>
      <c r="B779" s="274"/>
      <c r="C779" s="1"/>
      <c r="D779" s="1"/>
      <c r="E779" s="1"/>
      <c r="F779" s="70"/>
      <c r="G779" s="29"/>
      <c r="H779" s="6">
        <f t="shared" si="32"/>
        <v>0</v>
      </c>
      <c r="I779" s="24">
        <f t="shared" si="33"/>
        <v>0</v>
      </c>
      <c r="J779"/>
      <c r="K779"/>
      <c r="L779"/>
      <c r="M779" s="2">
        <v>500</v>
      </c>
    </row>
    <row r="780" spans="2:13" ht="12.75">
      <c r="B780" s="274">
        <v>5000</v>
      </c>
      <c r="C780" s="1" t="s">
        <v>63</v>
      </c>
      <c r="D780" s="14" t="s">
        <v>17</v>
      </c>
      <c r="E780" s="1" t="s">
        <v>91</v>
      </c>
      <c r="F780" s="70" t="s">
        <v>352</v>
      </c>
      <c r="G780" s="29" t="s">
        <v>266</v>
      </c>
      <c r="H780" s="6">
        <f t="shared" si="32"/>
        <v>-5000</v>
      </c>
      <c r="I780" s="24">
        <v>10</v>
      </c>
      <c r="K780" t="s">
        <v>119</v>
      </c>
      <c r="L780">
        <v>17</v>
      </c>
      <c r="M780" s="2">
        <v>500</v>
      </c>
    </row>
    <row r="781" spans="2:13" ht="12.75">
      <c r="B781" s="274">
        <f>SUM(B780)</f>
        <v>5000</v>
      </c>
      <c r="C781" s="1" t="s">
        <v>63</v>
      </c>
      <c r="D781" s="14" t="s">
        <v>17</v>
      </c>
      <c r="E781" s="1" t="s">
        <v>91</v>
      </c>
      <c r="F781" s="70" t="s">
        <v>352</v>
      </c>
      <c r="G781" s="29" t="s">
        <v>289</v>
      </c>
      <c r="H781" s="6">
        <f>H780-B781</f>
        <v>-10000</v>
      </c>
      <c r="I781" s="24">
        <v>10</v>
      </c>
      <c r="K781" t="s">
        <v>119</v>
      </c>
      <c r="L781">
        <v>17</v>
      </c>
      <c r="M781" s="2">
        <v>500</v>
      </c>
    </row>
    <row r="782" spans="1:13" ht="12.75">
      <c r="A782" s="13"/>
      <c r="B782" s="273">
        <v>10000</v>
      </c>
      <c r="C782" s="13" t="s">
        <v>63</v>
      </c>
      <c r="D782" s="13"/>
      <c r="E782" s="13"/>
      <c r="F782" s="82"/>
      <c r="G782" s="20"/>
      <c r="H782" s="79">
        <v>0</v>
      </c>
      <c r="I782" s="80">
        <f>+B782/M782</f>
        <v>20</v>
      </c>
      <c r="J782" s="81"/>
      <c r="K782" s="81"/>
      <c r="L782" s="81"/>
      <c r="M782" s="2">
        <v>500</v>
      </c>
    </row>
    <row r="783" spans="2:13" ht="12.75">
      <c r="B783" s="274"/>
      <c r="F783" s="70"/>
      <c r="H783" s="6">
        <f t="shared" si="32"/>
        <v>0</v>
      </c>
      <c r="I783" s="24">
        <f t="shared" si="33"/>
        <v>0</v>
      </c>
      <c r="M783" s="2">
        <v>500</v>
      </c>
    </row>
    <row r="784" spans="1:13" s="81" customFormat="1" ht="12.75">
      <c r="A784" s="1"/>
      <c r="B784" s="274"/>
      <c r="C784" s="1"/>
      <c r="D784" s="1"/>
      <c r="E784" s="1"/>
      <c r="F784" s="70"/>
      <c r="G784" s="29"/>
      <c r="H784" s="6">
        <f t="shared" si="32"/>
        <v>0</v>
      </c>
      <c r="I784" s="24">
        <f t="shared" si="33"/>
        <v>0</v>
      </c>
      <c r="J784"/>
      <c r="K784"/>
      <c r="L784"/>
      <c r="M784" s="2">
        <v>500</v>
      </c>
    </row>
    <row r="785" spans="2:13" ht="12.75">
      <c r="B785" s="274">
        <v>2000</v>
      </c>
      <c r="C785" s="1" t="s">
        <v>66</v>
      </c>
      <c r="D785" s="14" t="s">
        <v>17</v>
      </c>
      <c r="E785" s="1" t="s">
        <v>91</v>
      </c>
      <c r="F785" s="70" t="s">
        <v>347</v>
      </c>
      <c r="G785" s="29" t="s">
        <v>266</v>
      </c>
      <c r="H785" s="6">
        <f t="shared" si="32"/>
        <v>-2000</v>
      </c>
      <c r="I785" s="24">
        <f t="shared" si="33"/>
        <v>4</v>
      </c>
      <c r="K785" t="s">
        <v>119</v>
      </c>
      <c r="L785">
        <v>17</v>
      </c>
      <c r="M785" s="2">
        <v>500</v>
      </c>
    </row>
    <row r="786" spans="2:13" ht="12.75">
      <c r="B786" s="274">
        <v>2000</v>
      </c>
      <c r="C786" s="1" t="s">
        <v>66</v>
      </c>
      <c r="D786" s="14" t="s">
        <v>17</v>
      </c>
      <c r="E786" s="1" t="s">
        <v>91</v>
      </c>
      <c r="F786" s="70" t="s">
        <v>347</v>
      </c>
      <c r="G786" s="29" t="s">
        <v>289</v>
      </c>
      <c r="H786" s="6">
        <f t="shared" si="32"/>
        <v>-4000</v>
      </c>
      <c r="I786" s="24">
        <f t="shared" si="33"/>
        <v>4</v>
      </c>
      <c r="K786" t="s">
        <v>119</v>
      </c>
      <c r="L786">
        <v>17</v>
      </c>
      <c r="M786" s="2">
        <v>500</v>
      </c>
    </row>
    <row r="787" spans="2:13" ht="12.75">
      <c r="B787" s="274">
        <v>2000</v>
      </c>
      <c r="C787" s="1" t="s">
        <v>66</v>
      </c>
      <c r="D787" s="14" t="s">
        <v>17</v>
      </c>
      <c r="E787" s="1" t="s">
        <v>91</v>
      </c>
      <c r="F787" s="70" t="s">
        <v>347</v>
      </c>
      <c r="G787" s="29" t="s">
        <v>291</v>
      </c>
      <c r="H787" s="6">
        <f>H786-B787</f>
        <v>-6000</v>
      </c>
      <c r="I787" s="24">
        <f>+B787/M787</f>
        <v>4</v>
      </c>
      <c r="K787" t="s">
        <v>119</v>
      </c>
      <c r="L787">
        <v>17</v>
      </c>
      <c r="M787" s="2">
        <v>500</v>
      </c>
    </row>
    <row r="788" spans="1:13" ht="12.75">
      <c r="A788" s="13"/>
      <c r="B788" s="273">
        <f>SUM(B785:B787)</f>
        <v>6000</v>
      </c>
      <c r="C788" s="13" t="s">
        <v>66</v>
      </c>
      <c r="D788" s="13"/>
      <c r="E788" s="13"/>
      <c r="F788" s="82"/>
      <c r="G788" s="20"/>
      <c r="H788" s="79">
        <v>0</v>
      </c>
      <c r="I788" s="80">
        <f t="shared" si="33"/>
        <v>12</v>
      </c>
      <c r="J788" s="81"/>
      <c r="K788" s="81"/>
      <c r="L788" s="81"/>
      <c r="M788" s="2">
        <v>500</v>
      </c>
    </row>
    <row r="789" spans="1:13" s="81" customFormat="1" ht="12.75">
      <c r="A789" s="1"/>
      <c r="B789" s="274"/>
      <c r="C789" s="1"/>
      <c r="D789" s="1"/>
      <c r="E789" s="1"/>
      <c r="F789" s="70"/>
      <c r="G789" s="29"/>
      <c r="H789" s="6">
        <f t="shared" si="32"/>
        <v>0</v>
      </c>
      <c r="I789" s="24">
        <f t="shared" si="33"/>
        <v>0</v>
      </c>
      <c r="J789"/>
      <c r="K789"/>
      <c r="L789"/>
      <c r="M789" s="2">
        <v>500</v>
      </c>
    </row>
    <row r="790" spans="1:13" s="17" customFormat="1" ht="12.75">
      <c r="A790" s="1"/>
      <c r="B790" s="274"/>
      <c r="C790" s="1"/>
      <c r="D790" s="1"/>
      <c r="E790" s="1"/>
      <c r="F790" s="70"/>
      <c r="G790" s="29"/>
      <c r="H790" s="6">
        <f t="shared" si="32"/>
        <v>0</v>
      </c>
      <c r="I790" s="24">
        <f t="shared" si="33"/>
        <v>0</v>
      </c>
      <c r="J790"/>
      <c r="K790"/>
      <c r="L790"/>
      <c r="M790" s="2">
        <v>500</v>
      </c>
    </row>
    <row r="791" spans="1:13" s="17" customFormat="1" ht="12.75">
      <c r="A791" s="1"/>
      <c r="B791" s="274">
        <v>1200</v>
      </c>
      <c r="C791" s="1" t="s">
        <v>106</v>
      </c>
      <c r="D791" s="14" t="s">
        <v>17</v>
      </c>
      <c r="E791" s="1" t="s">
        <v>68</v>
      </c>
      <c r="F791" s="70" t="s">
        <v>347</v>
      </c>
      <c r="G791" s="29" t="s">
        <v>266</v>
      </c>
      <c r="H791" s="6">
        <f t="shared" si="32"/>
        <v>-1200</v>
      </c>
      <c r="I791" s="24">
        <v>2.4</v>
      </c>
      <c r="J791"/>
      <c r="K791" t="s">
        <v>119</v>
      </c>
      <c r="L791">
        <v>17</v>
      </c>
      <c r="M791" s="2">
        <v>500</v>
      </c>
    </row>
    <row r="792" spans="1:13" s="17" customFormat="1" ht="12.75">
      <c r="A792" s="1"/>
      <c r="B792" s="274">
        <v>1000</v>
      </c>
      <c r="C792" s="1" t="s">
        <v>106</v>
      </c>
      <c r="D792" s="14" t="s">
        <v>17</v>
      </c>
      <c r="E792" s="1" t="s">
        <v>68</v>
      </c>
      <c r="F792" s="70" t="s">
        <v>347</v>
      </c>
      <c r="G792" s="29" t="s">
        <v>291</v>
      </c>
      <c r="H792" s="6">
        <f>H791-B792</f>
        <v>-2200</v>
      </c>
      <c r="I792" s="24">
        <v>2</v>
      </c>
      <c r="J792"/>
      <c r="K792" t="s">
        <v>119</v>
      </c>
      <c r="L792">
        <v>17</v>
      </c>
      <c r="M792" s="2">
        <v>500</v>
      </c>
    </row>
    <row r="793" spans="1:13" s="81" customFormat="1" ht="12.75">
      <c r="A793" s="13"/>
      <c r="B793" s="273">
        <f>SUM(B791:B792)</f>
        <v>2200</v>
      </c>
      <c r="C793" s="13"/>
      <c r="D793" s="13"/>
      <c r="E793" s="13" t="s">
        <v>68</v>
      </c>
      <c r="F793" s="82"/>
      <c r="G793" s="20"/>
      <c r="H793" s="79">
        <v>0</v>
      </c>
      <c r="I793" s="80">
        <f t="shared" si="33"/>
        <v>4.4</v>
      </c>
      <c r="M793" s="2">
        <v>500</v>
      </c>
    </row>
    <row r="794" spans="1:13" s="17" customFormat="1" ht="12.75">
      <c r="A794" s="1"/>
      <c r="B794" s="274"/>
      <c r="C794" s="1"/>
      <c r="D794" s="1"/>
      <c r="E794" s="1"/>
      <c r="F794" s="70"/>
      <c r="G794" s="29"/>
      <c r="H794" s="6">
        <f t="shared" si="32"/>
        <v>0</v>
      </c>
      <c r="I794" s="24">
        <f t="shared" si="33"/>
        <v>0</v>
      </c>
      <c r="J794"/>
      <c r="K794"/>
      <c r="L794"/>
      <c r="M794" s="2">
        <v>500</v>
      </c>
    </row>
    <row r="795" spans="2:13" ht="12.75">
      <c r="B795" s="279"/>
      <c r="F795" s="70"/>
      <c r="H795" s="6">
        <f t="shared" si="32"/>
        <v>0</v>
      </c>
      <c r="I795" s="24">
        <f t="shared" si="33"/>
        <v>0</v>
      </c>
      <c r="M795" s="2">
        <v>500</v>
      </c>
    </row>
    <row r="796" spans="2:13" ht="12.75">
      <c r="B796" s="274"/>
      <c r="C796" s="3"/>
      <c r="F796" s="70"/>
      <c r="H796" s="6">
        <f t="shared" si="32"/>
        <v>0</v>
      </c>
      <c r="I796" s="24">
        <f t="shared" si="33"/>
        <v>0</v>
      </c>
      <c r="M796" s="2">
        <v>500</v>
      </c>
    </row>
    <row r="797" spans="2:13" ht="12.75">
      <c r="B797" s="274"/>
      <c r="F797" s="70"/>
      <c r="H797" s="6">
        <f t="shared" si="32"/>
        <v>0</v>
      </c>
      <c r="I797" s="24">
        <f>+B797/M797</f>
        <v>0</v>
      </c>
      <c r="M797" s="2">
        <v>500</v>
      </c>
    </row>
    <row r="798" spans="1:13" ht="12.75">
      <c r="A798" s="13"/>
      <c r="B798" s="273">
        <f>+B811+B816+B820+B825+B829+B802</f>
        <v>25200</v>
      </c>
      <c r="C798" s="75" t="s">
        <v>353</v>
      </c>
      <c r="D798" s="76" t="s">
        <v>354</v>
      </c>
      <c r="E798" s="75" t="s">
        <v>117</v>
      </c>
      <c r="F798" s="77" t="s">
        <v>135</v>
      </c>
      <c r="G798" s="78" t="s">
        <v>73</v>
      </c>
      <c r="H798" s="79"/>
      <c r="I798" s="80">
        <f>+B798/M798</f>
        <v>50.4</v>
      </c>
      <c r="J798" s="80"/>
      <c r="K798" s="80"/>
      <c r="L798" s="81"/>
      <c r="M798" s="2">
        <v>500</v>
      </c>
    </row>
    <row r="799" spans="1:13" ht="12.75">
      <c r="A799" s="14"/>
      <c r="B799" s="275"/>
      <c r="C799" s="86"/>
      <c r="D799" s="87"/>
      <c r="E799" s="86"/>
      <c r="F799" s="88"/>
      <c r="G799" s="89"/>
      <c r="H799" s="6">
        <f aca="true" t="shared" si="34" ref="H799:H804">H798-B799</f>
        <v>0</v>
      </c>
      <c r="I799" s="24">
        <f>+B799/M799</f>
        <v>0</v>
      </c>
      <c r="J799" s="85"/>
      <c r="K799" s="85"/>
      <c r="L799" s="17"/>
      <c r="M799" s="2">
        <v>500</v>
      </c>
    </row>
    <row r="800" spans="2:13" ht="12.75">
      <c r="B800" s="274">
        <v>2000</v>
      </c>
      <c r="C800" s="1" t="s">
        <v>35</v>
      </c>
      <c r="D800" s="1" t="s">
        <v>17</v>
      </c>
      <c r="E800" s="1" t="s">
        <v>74</v>
      </c>
      <c r="F800" s="70" t="s">
        <v>355</v>
      </c>
      <c r="G800" s="29" t="s">
        <v>286</v>
      </c>
      <c r="H800" s="6">
        <f t="shared" si="34"/>
        <v>-2000</v>
      </c>
      <c r="I800" s="24">
        <v>4</v>
      </c>
      <c r="K800" t="s">
        <v>35</v>
      </c>
      <c r="L800">
        <v>18</v>
      </c>
      <c r="M800" s="2">
        <v>500</v>
      </c>
    </row>
    <row r="801" spans="2:13" ht="12.75">
      <c r="B801" s="274">
        <v>2000</v>
      </c>
      <c r="C801" s="1" t="s">
        <v>35</v>
      </c>
      <c r="D801" s="1" t="s">
        <v>17</v>
      </c>
      <c r="E801" s="1" t="s">
        <v>74</v>
      </c>
      <c r="F801" s="70" t="s">
        <v>356</v>
      </c>
      <c r="G801" s="29" t="s">
        <v>266</v>
      </c>
      <c r="H801" s="6">
        <f>H800-B801</f>
        <v>-4000</v>
      </c>
      <c r="I801" s="24">
        <v>4</v>
      </c>
      <c r="K801" t="s">
        <v>35</v>
      </c>
      <c r="L801">
        <v>18</v>
      </c>
      <c r="M801" s="2">
        <v>500</v>
      </c>
    </row>
    <row r="802" spans="1:13" s="81" customFormat="1" ht="12.75">
      <c r="A802" s="13"/>
      <c r="B802" s="273">
        <f>SUM(B800:B801)</f>
        <v>4000</v>
      </c>
      <c r="C802" s="13" t="s">
        <v>35</v>
      </c>
      <c r="D802" s="13"/>
      <c r="E802" s="13"/>
      <c r="F802" s="82"/>
      <c r="G802" s="20"/>
      <c r="H802" s="79">
        <v>0</v>
      </c>
      <c r="I802" s="80">
        <v>5</v>
      </c>
      <c r="M802" s="2">
        <v>500</v>
      </c>
    </row>
    <row r="803" spans="1:13" ht="12.75">
      <c r="A803" s="14"/>
      <c r="B803" s="275"/>
      <c r="C803" s="86"/>
      <c r="D803" s="87"/>
      <c r="E803" s="86"/>
      <c r="F803" s="88"/>
      <c r="G803" s="89"/>
      <c r="H803" s="6">
        <f t="shared" si="34"/>
        <v>0</v>
      </c>
      <c r="I803" s="24">
        <v>6</v>
      </c>
      <c r="J803" s="85"/>
      <c r="K803" s="85"/>
      <c r="L803" s="17"/>
      <c r="M803" s="2">
        <v>500</v>
      </c>
    </row>
    <row r="804" spans="2:13" ht="12.75">
      <c r="B804" s="274"/>
      <c r="F804" s="70"/>
      <c r="H804" s="6">
        <f t="shared" si="34"/>
        <v>0</v>
      </c>
      <c r="I804" s="24">
        <v>7</v>
      </c>
      <c r="M804" s="2">
        <v>500</v>
      </c>
    </row>
    <row r="805" spans="2:13" ht="12.75">
      <c r="B805" s="274">
        <v>1500</v>
      </c>
      <c r="C805" s="1" t="s">
        <v>357</v>
      </c>
      <c r="D805" s="14" t="s">
        <v>17</v>
      </c>
      <c r="E805" s="1" t="s">
        <v>91</v>
      </c>
      <c r="F805" s="70" t="s">
        <v>358</v>
      </c>
      <c r="G805" s="29" t="s">
        <v>286</v>
      </c>
      <c r="H805" s="6">
        <f t="shared" si="32"/>
        <v>-1500</v>
      </c>
      <c r="I805" s="24">
        <f t="shared" si="33"/>
        <v>3</v>
      </c>
      <c r="K805" t="s">
        <v>74</v>
      </c>
      <c r="L805">
        <v>18</v>
      </c>
      <c r="M805" s="2">
        <v>500</v>
      </c>
    </row>
    <row r="806" spans="2:13" ht="12.75">
      <c r="B806" s="274">
        <v>1500</v>
      </c>
      <c r="C806" s="1" t="s">
        <v>337</v>
      </c>
      <c r="D806" s="14" t="s">
        <v>17</v>
      </c>
      <c r="E806" s="1" t="s">
        <v>91</v>
      </c>
      <c r="F806" s="70" t="s">
        <v>358</v>
      </c>
      <c r="G806" s="29" t="s">
        <v>286</v>
      </c>
      <c r="H806" s="6">
        <f t="shared" si="32"/>
        <v>-3000</v>
      </c>
      <c r="I806" s="24">
        <f t="shared" si="33"/>
        <v>3</v>
      </c>
      <c r="K806" t="s">
        <v>74</v>
      </c>
      <c r="L806">
        <v>18</v>
      </c>
      <c r="M806" s="2">
        <v>500</v>
      </c>
    </row>
    <row r="807" spans="1:13" s="81" customFormat="1" ht="12.75">
      <c r="A807" s="1"/>
      <c r="B807" s="274">
        <v>2500</v>
      </c>
      <c r="C807" s="1" t="s">
        <v>359</v>
      </c>
      <c r="D807" s="14" t="s">
        <v>17</v>
      </c>
      <c r="E807" s="1" t="s">
        <v>91</v>
      </c>
      <c r="F807" s="70" t="s">
        <v>360</v>
      </c>
      <c r="G807" s="29" t="s">
        <v>286</v>
      </c>
      <c r="H807" s="6">
        <f t="shared" si="32"/>
        <v>-5500</v>
      </c>
      <c r="I807" s="24">
        <f t="shared" si="33"/>
        <v>5</v>
      </c>
      <c r="J807"/>
      <c r="K807" t="s">
        <v>74</v>
      </c>
      <c r="L807">
        <v>18</v>
      </c>
      <c r="M807" s="2">
        <v>500</v>
      </c>
    </row>
    <row r="808" spans="2:13" ht="12.75">
      <c r="B808" s="274">
        <v>1250</v>
      </c>
      <c r="C808" s="1" t="s">
        <v>361</v>
      </c>
      <c r="D808" s="14" t="s">
        <v>17</v>
      </c>
      <c r="E808" s="1" t="s">
        <v>91</v>
      </c>
      <c r="F808" s="70" t="s">
        <v>358</v>
      </c>
      <c r="G808" s="29" t="s">
        <v>266</v>
      </c>
      <c r="H808" s="6">
        <f t="shared" si="32"/>
        <v>-6750</v>
      </c>
      <c r="I808" s="24">
        <f t="shared" si="33"/>
        <v>2.5</v>
      </c>
      <c r="K808" t="s">
        <v>74</v>
      </c>
      <c r="L808">
        <v>18</v>
      </c>
      <c r="M808" s="2">
        <v>500</v>
      </c>
    </row>
    <row r="809" spans="2:13" ht="12.75">
      <c r="B809" s="274">
        <v>1250</v>
      </c>
      <c r="C809" s="1" t="s">
        <v>362</v>
      </c>
      <c r="D809" s="14" t="s">
        <v>17</v>
      </c>
      <c r="E809" s="1" t="s">
        <v>91</v>
      </c>
      <c r="F809" s="70" t="s">
        <v>358</v>
      </c>
      <c r="G809" s="29" t="s">
        <v>266</v>
      </c>
      <c r="H809" s="6">
        <f t="shared" si="32"/>
        <v>-8000</v>
      </c>
      <c r="I809" s="24">
        <f t="shared" si="33"/>
        <v>2.5</v>
      </c>
      <c r="K809" t="s">
        <v>74</v>
      </c>
      <c r="L809">
        <v>18</v>
      </c>
      <c r="M809" s="2">
        <v>500</v>
      </c>
    </row>
    <row r="810" spans="2:13" ht="12.75">
      <c r="B810" s="274">
        <v>700</v>
      </c>
      <c r="C810" s="1" t="s">
        <v>363</v>
      </c>
      <c r="D810" s="14" t="s">
        <v>17</v>
      </c>
      <c r="E810" s="1" t="s">
        <v>91</v>
      </c>
      <c r="F810" s="70" t="s">
        <v>358</v>
      </c>
      <c r="G810" s="29" t="s">
        <v>266</v>
      </c>
      <c r="H810" s="6">
        <f>H809-B810</f>
        <v>-8700</v>
      </c>
      <c r="I810" s="24">
        <f>+B810/M810</f>
        <v>1.4</v>
      </c>
      <c r="K810" t="s">
        <v>74</v>
      </c>
      <c r="L810">
        <v>18</v>
      </c>
      <c r="M810" s="2">
        <v>500</v>
      </c>
    </row>
    <row r="811" spans="1:13" s="81" customFormat="1" ht="12.75">
      <c r="A811" s="13"/>
      <c r="B811" s="273">
        <f>SUM(B805:B810)</f>
        <v>8700</v>
      </c>
      <c r="C811" s="13" t="s">
        <v>59</v>
      </c>
      <c r="D811" s="13"/>
      <c r="E811" s="13"/>
      <c r="F811" s="82"/>
      <c r="G811" s="20"/>
      <c r="H811" s="79">
        <v>0</v>
      </c>
      <c r="I811" s="80">
        <f>+B811/M811</f>
        <v>17.4</v>
      </c>
      <c r="M811" s="2">
        <v>500</v>
      </c>
    </row>
    <row r="812" spans="2:13" ht="12.75">
      <c r="B812" s="274"/>
      <c r="F812" s="70"/>
      <c r="H812" s="6">
        <f t="shared" si="32"/>
        <v>0</v>
      </c>
      <c r="I812" s="24">
        <f t="shared" si="33"/>
        <v>0</v>
      </c>
      <c r="M812" s="2">
        <v>500</v>
      </c>
    </row>
    <row r="813" spans="2:13" ht="12.75">
      <c r="B813" s="274"/>
      <c r="F813" s="70"/>
      <c r="H813" s="6">
        <f t="shared" si="32"/>
        <v>0</v>
      </c>
      <c r="I813" s="24">
        <f t="shared" si="33"/>
        <v>0</v>
      </c>
      <c r="M813" s="2">
        <v>500</v>
      </c>
    </row>
    <row r="814" spans="2:13" ht="12.75">
      <c r="B814" s="274">
        <v>1600</v>
      </c>
      <c r="C814" s="1" t="s">
        <v>60</v>
      </c>
      <c r="D814" s="14" t="s">
        <v>17</v>
      </c>
      <c r="E814" s="1" t="s">
        <v>103</v>
      </c>
      <c r="F814" s="70" t="s">
        <v>358</v>
      </c>
      <c r="G814" s="29" t="s">
        <v>286</v>
      </c>
      <c r="H814" s="6">
        <f t="shared" si="32"/>
        <v>-1600</v>
      </c>
      <c r="I814" s="24">
        <v>3.2</v>
      </c>
      <c r="K814" t="s">
        <v>74</v>
      </c>
      <c r="L814">
        <v>18</v>
      </c>
      <c r="M814" s="2">
        <v>500</v>
      </c>
    </row>
    <row r="815" spans="2:13" ht="12.75">
      <c r="B815" s="274">
        <v>1400</v>
      </c>
      <c r="C815" s="1" t="s">
        <v>60</v>
      </c>
      <c r="D815" s="14" t="s">
        <v>17</v>
      </c>
      <c r="E815" s="1" t="s">
        <v>103</v>
      </c>
      <c r="F815" s="70" t="s">
        <v>358</v>
      </c>
      <c r="G815" s="29" t="s">
        <v>266</v>
      </c>
      <c r="H815" s="6">
        <f>H814-B815</f>
        <v>-3000</v>
      </c>
      <c r="I815" s="24">
        <v>2.8</v>
      </c>
      <c r="K815" t="s">
        <v>74</v>
      </c>
      <c r="L815">
        <v>18</v>
      </c>
      <c r="M815" s="2">
        <v>500</v>
      </c>
    </row>
    <row r="816" spans="1:13" s="81" customFormat="1" ht="12.75">
      <c r="A816" s="13"/>
      <c r="B816" s="273">
        <f>SUM(B814:B815)</f>
        <v>3000</v>
      </c>
      <c r="C816" s="13"/>
      <c r="D816" s="13"/>
      <c r="E816" s="13" t="s">
        <v>61</v>
      </c>
      <c r="F816" s="82"/>
      <c r="G816" s="20"/>
      <c r="H816" s="79">
        <v>0</v>
      </c>
      <c r="I816" s="80">
        <f t="shared" si="33"/>
        <v>6</v>
      </c>
      <c r="M816" s="2">
        <v>500</v>
      </c>
    </row>
    <row r="817" spans="2:13" ht="12.75">
      <c r="B817" s="274"/>
      <c r="F817" s="70"/>
      <c r="H817" s="6">
        <f t="shared" si="32"/>
        <v>0</v>
      </c>
      <c r="I817" s="24">
        <f t="shared" si="33"/>
        <v>0</v>
      </c>
      <c r="M817" s="2">
        <v>500</v>
      </c>
    </row>
    <row r="818" spans="2:13" ht="12.75">
      <c r="B818" s="274"/>
      <c r="F818" s="70"/>
      <c r="H818" s="6">
        <f t="shared" si="32"/>
        <v>0</v>
      </c>
      <c r="I818" s="24">
        <f t="shared" si="33"/>
        <v>0</v>
      </c>
      <c r="M818" s="2">
        <v>500</v>
      </c>
    </row>
    <row r="819" spans="2:13" ht="12.75">
      <c r="B819" s="274">
        <v>5000</v>
      </c>
      <c r="C819" s="1" t="s">
        <v>63</v>
      </c>
      <c r="D819" s="14" t="s">
        <v>17</v>
      </c>
      <c r="E819" s="1" t="s">
        <v>91</v>
      </c>
      <c r="F819" s="70" t="s">
        <v>364</v>
      </c>
      <c r="G819" s="29" t="s">
        <v>286</v>
      </c>
      <c r="H819" s="6">
        <f>H818-B819</f>
        <v>-5000</v>
      </c>
      <c r="I819" s="24">
        <f t="shared" si="33"/>
        <v>10</v>
      </c>
      <c r="K819" t="s">
        <v>74</v>
      </c>
      <c r="L819">
        <v>18</v>
      </c>
      <c r="M819" s="2">
        <v>500</v>
      </c>
    </row>
    <row r="820" spans="1:13" s="81" customFormat="1" ht="12.75">
      <c r="A820" s="13"/>
      <c r="B820" s="273">
        <f>SUM(B819)</f>
        <v>5000</v>
      </c>
      <c r="C820" s="13" t="s">
        <v>63</v>
      </c>
      <c r="D820" s="13"/>
      <c r="E820" s="13"/>
      <c r="F820" s="82"/>
      <c r="G820" s="20"/>
      <c r="H820" s="79">
        <v>0</v>
      </c>
      <c r="I820" s="80">
        <f>+B820/M820</f>
        <v>10</v>
      </c>
      <c r="M820" s="2">
        <v>500</v>
      </c>
    </row>
    <row r="821" spans="2:13" ht="12.75">
      <c r="B821" s="274"/>
      <c r="F821" s="70"/>
      <c r="H821" s="6">
        <f t="shared" si="32"/>
        <v>0</v>
      </c>
      <c r="I821" s="24">
        <f t="shared" si="33"/>
        <v>0</v>
      </c>
      <c r="M821" s="2">
        <v>500</v>
      </c>
    </row>
    <row r="822" spans="2:13" ht="12.75">
      <c r="B822" s="276"/>
      <c r="F822" s="70"/>
      <c r="H822" s="6">
        <f t="shared" si="32"/>
        <v>0</v>
      </c>
      <c r="I822" s="24">
        <f t="shared" si="33"/>
        <v>0</v>
      </c>
      <c r="M822" s="2">
        <v>500</v>
      </c>
    </row>
    <row r="823" spans="2:13" ht="12.75">
      <c r="B823" s="274">
        <v>2000</v>
      </c>
      <c r="C823" s="1" t="s">
        <v>66</v>
      </c>
      <c r="D823" s="14" t="s">
        <v>17</v>
      </c>
      <c r="E823" s="1" t="s">
        <v>91</v>
      </c>
      <c r="F823" s="70" t="s">
        <v>358</v>
      </c>
      <c r="G823" s="29" t="s">
        <v>286</v>
      </c>
      <c r="H823" s="6">
        <f t="shared" si="32"/>
        <v>-2000</v>
      </c>
      <c r="I823" s="24">
        <f t="shared" si="33"/>
        <v>4</v>
      </c>
      <c r="K823" t="s">
        <v>74</v>
      </c>
      <c r="L823">
        <v>18</v>
      </c>
      <c r="M823" s="2">
        <v>500</v>
      </c>
    </row>
    <row r="824" spans="2:13" ht="12.75">
      <c r="B824" s="274">
        <v>2000</v>
      </c>
      <c r="C824" s="1" t="s">
        <v>66</v>
      </c>
      <c r="D824" s="14" t="s">
        <v>17</v>
      </c>
      <c r="E824" s="1" t="s">
        <v>91</v>
      </c>
      <c r="F824" s="70" t="s">
        <v>358</v>
      </c>
      <c r="G824" s="29" t="s">
        <v>266</v>
      </c>
      <c r="H824" s="6">
        <f>H823-B824</f>
        <v>-4000</v>
      </c>
      <c r="I824" s="24">
        <f>+B824/M824</f>
        <v>4</v>
      </c>
      <c r="K824" t="s">
        <v>74</v>
      </c>
      <c r="L824">
        <v>18</v>
      </c>
      <c r="M824" s="2">
        <v>500</v>
      </c>
    </row>
    <row r="825" spans="1:13" s="81" customFormat="1" ht="12.75">
      <c r="A825" s="13"/>
      <c r="B825" s="273">
        <f>SUM(B823:B824)</f>
        <v>4000</v>
      </c>
      <c r="C825" s="13" t="s">
        <v>66</v>
      </c>
      <c r="D825" s="13"/>
      <c r="E825" s="13"/>
      <c r="F825" s="82"/>
      <c r="G825" s="20"/>
      <c r="H825" s="79">
        <v>0</v>
      </c>
      <c r="I825" s="80">
        <f t="shared" si="33"/>
        <v>8</v>
      </c>
      <c r="M825" s="2">
        <v>500</v>
      </c>
    </row>
    <row r="826" spans="2:13" ht="12.75">
      <c r="B826" s="274"/>
      <c r="F826" s="70"/>
      <c r="H826" s="6">
        <f t="shared" si="32"/>
        <v>0</v>
      </c>
      <c r="I826" s="24">
        <f t="shared" si="33"/>
        <v>0</v>
      </c>
      <c r="M826" s="2">
        <v>500</v>
      </c>
    </row>
    <row r="827" spans="2:13" ht="12.75">
      <c r="B827" s="274"/>
      <c r="F827" s="70"/>
      <c r="H827" s="6">
        <f t="shared" si="32"/>
        <v>0</v>
      </c>
      <c r="I827" s="24">
        <f t="shared" si="33"/>
        <v>0</v>
      </c>
      <c r="M827" s="2">
        <v>500</v>
      </c>
    </row>
    <row r="828" spans="1:13" s="81" customFormat="1" ht="12.75">
      <c r="A828" s="1"/>
      <c r="B828" s="274">
        <v>500</v>
      </c>
      <c r="C828" s="1" t="s">
        <v>106</v>
      </c>
      <c r="D828" s="14" t="s">
        <v>17</v>
      </c>
      <c r="E828" s="1" t="s">
        <v>68</v>
      </c>
      <c r="F828" s="70" t="s">
        <v>358</v>
      </c>
      <c r="G828" s="29" t="s">
        <v>266</v>
      </c>
      <c r="H828" s="6">
        <f>H827-B828</f>
        <v>-500</v>
      </c>
      <c r="I828" s="24">
        <f t="shared" si="33"/>
        <v>1</v>
      </c>
      <c r="J828"/>
      <c r="K828" t="s">
        <v>74</v>
      </c>
      <c r="L828">
        <v>18</v>
      </c>
      <c r="M828" s="2">
        <v>500</v>
      </c>
    </row>
    <row r="829" spans="1:13" ht="12.75">
      <c r="A829" s="13"/>
      <c r="B829" s="273">
        <f>SUM(B828)</f>
        <v>500</v>
      </c>
      <c r="C829" s="13"/>
      <c r="D829" s="13"/>
      <c r="E829" s="13" t="s">
        <v>68</v>
      </c>
      <c r="F829" s="82"/>
      <c r="G829" s="20"/>
      <c r="H829" s="79">
        <v>0</v>
      </c>
      <c r="I829" s="80">
        <f>+B829/M829</f>
        <v>1</v>
      </c>
      <c r="J829" s="81"/>
      <c r="K829" s="81"/>
      <c r="L829" s="81"/>
      <c r="M829" s="2">
        <v>500</v>
      </c>
    </row>
    <row r="830" spans="2:13" ht="12.75">
      <c r="B830" s="274"/>
      <c r="F830" s="70"/>
      <c r="H830" s="6">
        <f t="shared" si="32"/>
        <v>0</v>
      </c>
      <c r="I830" s="24">
        <f t="shared" si="33"/>
        <v>0</v>
      </c>
      <c r="M830" s="2">
        <v>500</v>
      </c>
    </row>
    <row r="831" spans="2:13" ht="12.75">
      <c r="B831" s="274"/>
      <c r="F831" s="70"/>
      <c r="H831" s="6">
        <f t="shared" si="32"/>
        <v>0</v>
      </c>
      <c r="I831" s="24">
        <f t="shared" si="33"/>
        <v>0</v>
      </c>
      <c r="M831" s="2">
        <v>500</v>
      </c>
    </row>
    <row r="832" spans="2:13" ht="12.75">
      <c r="B832" s="274"/>
      <c r="F832" s="70"/>
      <c r="H832" s="6">
        <f t="shared" si="32"/>
        <v>0</v>
      </c>
      <c r="I832" s="24">
        <f t="shared" si="33"/>
        <v>0</v>
      </c>
      <c r="M832" s="2">
        <v>500</v>
      </c>
    </row>
    <row r="833" spans="1:13" s="81" customFormat="1" ht="12.75">
      <c r="A833" s="1"/>
      <c r="B833" s="274"/>
      <c r="C833" s="1"/>
      <c r="D833" s="1"/>
      <c r="E833" s="1"/>
      <c r="F833" s="70"/>
      <c r="G833" s="29"/>
      <c r="H833" s="6">
        <f t="shared" si="32"/>
        <v>0</v>
      </c>
      <c r="I833" s="24">
        <f t="shared" si="33"/>
        <v>0</v>
      </c>
      <c r="J833"/>
      <c r="K833"/>
      <c r="L833"/>
      <c r="M833" s="2">
        <v>500</v>
      </c>
    </row>
    <row r="834" spans="1:13" ht="12.75">
      <c r="A834" s="13"/>
      <c r="B834" s="273">
        <f>+B838+B843+B847+B851+B855+B859</f>
        <v>15700</v>
      </c>
      <c r="C834" s="75" t="s">
        <v>365</v>
      </c>
      <c r="D834" s="76" t="s">
        <v>366</v>
      </c>
      <c r="E834" s="75" t="s">
        <v>32</v>
      </c>
      <c r="F834" s="77" t="s">
        <v>367</v>
      </c>
      <c r="G834" s="78" t="s">
        <v>73</v>
      </c>
      <c r="H834" s="79"/>
      <c r="I834" s="80">
        <f>+B834/M834</f>
        <v>31.4</v>
      </c>
      <c r="J834" s="80"/>
      <c r="K834" s="80"/>
      <c r="L834" s="81"/>
      <c r="M834" s="2">
        <v>500</v>
      </c>
    </row>
    <row r="835" spans="2:13" ht="12.75">
      <c r="B835" s="274"/>
      <c r="F835" s="70"/>
      <c r="H835" s="6">
        <f aca="true" t="shared" si="35" ref="H835:H899">H834-B835</f>
        <v>0</v>
      </c>
      <c r="I835" s="24">
        <f aca="true" t="shared" si="36" ref="I835:I898">+B835/M835</f>
        <v>0</v>
      </c>
      <c r="M835" s="2">
        <v>500</v>
      </c>
    </row>
    <row r="836" spans="2:13" ht="12.75">
      <c r="B836" s="274">
        <v>2000</v>
      </c>
      <c r="C836" s="1" t="s">
        <v>35</v>
      </c>
      <c r="D836" s="1" t="s">
        <v>17</v>
      </c>
      <c r="E836" s="1" t="s">
        <v>74</v>
      </c>
      <c r="F836" s="70" t="s">
        <v>368</v>
      </c>
      <c r="G836" s="29" t="s">
        <v>369</v>
      </c>
      <c r="H836" s="6">
        <f t="shared" si="35"/>
        <v>-2000</v>
      </c>
      <c r="I836" s="24">
        <f t="shared" si="36"/>
        <v>4</v>
      </c>
      <c r="K836" t="s">
        <v>35</v>
      </c>
      <c r="L836">
        <v>19</v>
      </c>
      <c r="M836" s="2">
        <v>500</v>
      </c>
    </row>
    <row r="837" spans="1:13" s="81" customFormat="1" ht="12.75">
      <c r="A837" s="1"/>
      <c r="B837" s="274">
        <v>2000</v>
      </c>
      <c r="C837" s="1" t="s">
        <v>35</v>
      </c>
      <c r="D837" s="1" t="s">
        <v>17</v>
      </c>
      <c r="E837" s="1" t="s">
        <v>85</v>
      </c>
      <c r="F837" s="70" t="s">
        <v>370</v>
      </c>
      <c r="G837" s="29" t="s">
        <v>369</v>
      </c>
      <c r="H837" s="6">
        <f>H836-B837</f>
        <v>-4000</v>
      </c>
      <c r="I837" s="24">
        <f t="shared" si="36"/>
        <v>4</v>
      </c>
      <c r="J837"/>
      <c r="K837" t="s">
        <v>35</v>
      </c>
      <c r="L837">
        <v>19</v>
      </c>
      <c r="M837" s="2">
        <v>500</v>
      </c>
    </row>
    <row r="838" spans="1:13" ht="12.75">
      <c r="A838" s="13"/>
      <c r="B838" s="273">
        <f>SUM(B836:B837)</f>
        <v>4000</v>
      </c>
      <c r="C838" s="13" t="s">
        <v>35</v>
      </c>
      <c r="D838" s="13"/>
      <c r="E838" s="13"/>
      <c r="F838" s="82"/>
      <c r="G838" s="20"/>
      <c r="H838" s="79">
        <v>0</v>
      </c>
      <c r="I838" s="80">
        <f t="shared" si="36"/>
        <v>8</v>
      </c>
      <c r="J838" s="81"/>
      <c r="K838" s="81"/>
      <c r="L838" s="81"/>
      <c r="M838" s="2">
        <v>500</v>
      </c>
    </row>
    <row r="839" spans="2:13" ht="12.75">
      <c r="B839" s="274"/>
      <c r="F839" s="70"/>
      <c r="H839" s="6">
        <f t="shared" si="35"/>
        <v>0</v>
      </c>
      <c r="I839" s="24">
        <f t="shared" si="36"/>
        <v>0</v>
      </c>
      <c r="M839" s="2">
        <v>500</v>
      </c>
    </row>
    <row r="840" spans="2:13" ht="12.75">
      <c r="B840" s="274"/>
      <c r="F840" s="70"/>
      <c r="H840" s="6">
        <f t="shared" si="35"/>
        <v>0</v>
      </c>
      <c r="I840" s="24">
        <f t="shared" si="36"/>
        <v>0</v>
      </c>
      <c r="M840" s="2">
        <v>500</v>
      </c>
    </row>
    <row r="841" spans="1:13" s="81" customFormat="1" ht="12.75">
      <c r="A841" s="1"/>
      <c r="B841" s="274">
        <v>700</v>
      </c>
      <c r="C841" s="1" t="s">
        <v>236</v>
      </c>
      <c r="D841" s="14" t="s">
        <v>17</v>
      </c>
      <c r="E841" s="1" t="s">
        <v>91</v>
      </c>
      <c r="F841" s="70" t="s">
        <v>371</v>
      </c>
      <c r="G841" s="29" t="s">
        <v>369</v>
      </c>
      <c r="H841" s="6">
        <f t="shared" si="35"/>
        <v>-700</v>
      </c>
      <c r="I841" s="24">
        <f t="shared" si="36"/>
        <v>1.4</v>
      </c>
      <c r="J841"/>
      <c r="K841" t="s">
        <v>74</v>
      </c>
      <c r="L841">
        <v>19</v>
      </c>
      <c r="M841" s="2">
        <v>500</v>
      </c>
    </row>
    <row r="842" spans="2:13" ht="12.75">
      <c r="B842" s="274">
        <v>1500</v>
      </c>
      <c r="C842" s="1" t="s">
        <v>372</v>
      </c>
      <c r="D842" s="14" t="s">
        <v>17</v>
      </c>
      <c r="E842" s="1" t="s">
        <v>91</v>
      </c>
      <c r="F842" s="70" t="s">
        <v>371</v>
      </c>
      <c r="G842" s="29" t="s">
        <v>369</v>
      </c>
      <c r="H842" s="6">
        <f t="shared" si="35"/>
        <v>-2200</v>
      </c>
      <c r="I842" s="24">
        <f>+B842/M842</f>
        <v>3</v>
      </c>
      <c r="K842" t="s">
        <v>74</v>
      </c>
      <c r="L842">
        <v>19</v>
      </c>
      <c r="M842" s="2">
        <v>500</v>
      </c>
    </row>
    <row r="843" spans="1:13" ht="12.75">
      <c r="A843" s="13"/>
      <c r="B843" s="273">
        <f>SUM(B841:B842)</f>
        <v>2200</v>
      </c>
      <c r="C843" s="13" t="s">
        <v>59</v>
      </c>
      <c r="D843" s="13"/>
      <c r="E843" s="13"/>
      <c r="F843" s="82"/>
      <c r="G843" s="20"/>
      <c r="H843" s="79">
        <v>0</v>
      </c>
      <c r="I843" s="80">
        <f t="shared" si="36"/>
        <v>4.4</v>
      </c>
      <c r="J843" s="81"/>
      <c r="K843" s="81"/>
      <c r="L843" s="81"/>
      <c r="M843" s="2">
        <v>500</v>
      </c>
    </row>
    <row r="844" spans="2:13" ht="12.75">
      <c r="B844" s="274"/>
      <c r="F844" s="70"/>
      <c r="H844" s="6">
        <f t="shared" si="35"/>
        <v>0</v>
      </c>
      <c r="I844" s="24">
        <f t="shared" si="36"/>
        <v>0</v>
      </c>
      <c r="M844" s="2">
        <v>500</v>
      </c>
    </row>
    <row r="845" spans="1:13" s="81" customFormat="1" ht="12.75">
      <c r="A845" s="1"/>
      <c r="B845" s="274"/>
      <c r="C845" s="1"/>
      <c r="D845" s="1"/>
      <c r="E845" s="1"/>
      <c r="F845" s="70"/>
      <c r="G845" s="29"/>
      <c r="H845" s="6">
        <f t="shared" si="35"/>
        <v>0</v>
      </c>
      <c r="I845" s="24">
        <f t="shared" si="36"/>
        <v>0</v>
      </c>
      <c r="J845"/>
      <c r="K845"/>
      <c r="L845"/>
      <c r="M845" s="2">
        <v>500</v>
      </c>
    </row>
    <row r="846" spans="2:13" ht="12.75">
      <c r="B846" s="274">
        <v>1500</v>
      </c>
      <c r="C846" s="1" t="s">
        <v>60</v>
      </c>
      <c r="D846" s="14" t="s">
        <v>17</v>
      </c>
      <c r="E846" s="1" t="s">
        <v>103</v>
      </c>
      <c r="F846" s="70" t="s">
        <v>371</v>
      </c>
      <c r="G846" s="29" t="s">
        <v>369</v>
      </c>
      <c r="H846" s="6">
        <f t="shared" si="35"/>
        <v>-1500</v>
      </c>
      <c r="I846" s="24">
        <f>+B846/M846</f>
        <v>3</v>
      </c>
      <c r="K846" t="s">
        <v>74</v>
      </c>
      <c r="L846">
        <v>19</v>
      </c>
      <c r="M846" s="2">
        <v>500</v>
      </c>
    </row>
    <row r="847" spans="1:13" ht="12.75">
      <c r="A847" s="13"/>
      <c r="B847" s="273">
        <f>SUM(B846)</f>
        <v>1500</v>
      </c>
      <c r="C847" s="13"/>
      <c r="D847" s="13"/>
      <c r="E847" s="13" t="s">
        <v>103</v>
      </c>
      <c r="F847" s="82"/>
      <c r="G847" s="20"/>
      <c r="H847" s="79">
        <v>0</v>
      </c>
      <c r="I847" s="80">
        <f t="shared" si="36"/>
        <v>3</v>
      </c>
      <c r="J847" s="81"/>
      <c r="K847" s="81"/>
      <c r="L847" s="81"/>
      <c r="M847" s="2">
        <v>500</v>
      </c>
    </row>
    <row r="848" spans="2:13" ht="12.75">
      <c r="B848" s="274"/>
      <c r="F848" s="70"/>
      <c r="H848" s="6">
        <f t="shared" si="35"/>
        <v>0</v>
      </c>
      <c r="I848" s="24">
        <f t="shared" si="36"/>
        <v>0</v>
      </c>
      <c r="M848" s="2">
        <v>500</v>
      </c>
    </row>
    <row r="849" spans="1:13" s="81" customFormat="1" ht="12.75">
      <c r="A849" s="1"/>
      <c r="B849" s="274"/>
      <c r="C849" s="1"/>
      <c r="D849" s="1"/>
      <c r="E849" s="1"/>
      <c r="F849" s="70"/>
      <c r="G849" s="29"/>
      <c r="H849" s="6">
        <f t="shared" si="35"/>
        <v>0</v>
      </c>
      <c r="I849" s="24">
        <f t="shared" si="36"/>
        <v>0</v>
      </c>
      <c r="J849"/>
      <c r="K849"/>
      <c r="L849"/>
      <c r="M849" s="2">
        <v>500</v>
      </c>
    </row>
    <row r="850" spans="2:13" ht="12.75">
      <c r="B850" s="274">
        <v>5000</v>
      </c>
      <c r="C850" s="1" t="s">
        <v>63</v>
      </c>
      <c r="D850" s="14" t="s">
        <v>17</v>
      </c>
      <c r="E850" s="1" t="s">
        <v>91</v>
      </c>
      <c r="F850" s="70" t="s">
        <v>373</v>
      </c>
      <c r="G850" s="29" t="s">
        <v>369</v>
      </c>
      <c r="H850" s="6">
        <f t="shared" si="35"/>
        <v>-5000</v>
      </c>
      <c r="I850" s="24">
        <f t="shared" si="36"/>
        <v>10</v>
      </c>
      <c r="K850" t="s">
        <v>74</v>
      </c>
      <c r="L850">
        <v>19</v>
      </c>
      <c r="M850" s="2">
        <v>500</v>
      </c>
    </row>
    <row r="851" spans="1:13" ht="12.75">
      <c r="A851" s="13"/>
      <c r="B851" s="273">
        <f>SUM(B850)</f>
        <v>5000</v>
      </c>
      <c r="C851" s="13" t="s">
        <v>63</v>
      </c>
      <c r="D851" s="13"/>
      <c r="E851" s="13"/>
      <c r="F851" s="82"/>
      <c r="G851" s="20"/>
      <c r="H851" s="79">
        <v>0</v>
      </c>
      <c r="I851" s="80">
        <f t="shared" si="36"/>
        <v>10</v>
      </c>
      <c r="J851" s="81"/>
      <c r="K851" s="81"/>
      <c r="L851" s="81"/>
      <c r="M851" s="2">
        <v>500</v>
      </c>
    </row>
    <row r="852" spans="2:13" ht="12.75">
      <c r="B852" s="274"/>
      <c r="F852" s="70"/>
      <c r="H852" s="6">
        <f t="shared" si="35"/>
        <v>0</v>
      </c>
      <c r="I852" s="24">
        <f t="shared" si="36"/>
        <v>0</v>
      </c>
      <c r="M852" s="2">
        <v>500</v>
      </c>
    </row>
    <row r="853" spans="2:13" ht="12.75">
      <c r="B853" s="274"/>
      <c r="F853" s="70"/>
      <c r="H853" s="6">
        <f t="shared" si="35"/>
        <v>0</v>
      </c>
      <c r="I853" s="24">
        <f t="shared" si="36"/>
        <v>0</v>
      </c>
      <c r="M853" s="2">
        <v>500</v>
      </c>
    </row>
    <row r="854" spans="1:13" s="81" customFormat="1" ht="12.75">
      <c r="A854" s="1"/>
      <c r="B854" s="274">
        <v>2000</v>
      </c>
      <c r="C854" s="1" t="s">
        <v>66</v>
      </c>
      <c r="D854" s="14" t="s">
        <v>17</v>
      </c>
      <c r="E854" s="1" t="s">
        <v>91</v>
      </c>
      <c r="F854" s="70" t="s">
        <v>371</v>
      </c>
      <c r="G854" s="29" t="s">
        <v>369</v>
      </c>
      <c r="H854" s="6">
        <f t="shared" si="35"/>
        <v>-2000</v>
      </c>
      <c r="I854" s="24">
        <f>+B854/M854</f>
        <v>4</v>
      </c>
      <c r="J854"/>
      <c r="K854" t="s">
        <v>74</v>
      </c>
      <c r="L854">
        <v>19</v>
      </c>
      <c r="M854" s="2">
        <v>500</v>
      </c>
    </row>
    <row r="855" spans="1:13" ht="12.75">
      <c r="A855" s="13"/>
      <c r="B855" s="273">
        <f>SUM(B854)</f>
        <v>2000</v>
      </c>
      <c r="C855" s="13" t="s">
        <v>66</v>
      </c>
      <c r="D855" s="13"/>
      <c r="E855" s="13"/>
      <c r="F855" s="82"/>
      <c r="G855" s="20"/>
      <c r="H855" s="79">
        <v>0</v>
      </c>
      <c r="I855" s="80">
        <f t="shared" si="36"/>
        <v>4</v>
      </c>
      <c r="J855" s="81"/>
      <c r="K855" s="81"/>
      <c r="L855" s="81"/>
      <c r="M855" s="2">
        <v>500</v>
      </c>
    </row>
    <row r="856" spans="2:13" ht="12.75">
      <c r="B856" s="274"/>
      <c r="F856" s="70"/>
      <c r="H856" s="6">
        <f t="shared" si="35"/>
        <v>0</v>
      </c>
      <c r="I856" s="24">
        <f t="shared" si="36"/>
        <v>0</v>
      </c>
      <c r="M856" s="2">
        <v>500</v>
      </c>
    </row>
    <row r="857" spans="2:13" ht="12.75">
      <c r="B857" s="274"/>
      <c r="F857" s="70"/>
      <c r="H857" s="6">
        <f t="shared" si="35"/>
        <v>0</v>
      </c>
      <c r="I857" s="24">
        <f t="shared" si="36"/>
        <v>0</v>
      </c>
      <c r="M857" s="2">
        <v>500</v>
      </c>
    </row>
    <row r="858" spans="2:13" ht="12.75">
      <c r="B858" s="274">
        <v>1000</v>
      </c>
      <c r="C858" s="1" t="s">
        <v>106</v>
      </c>
      <c r="D858" s="14" t="s">
        <v>17</v>
      </c>
      <c r="E858" s="1" t="s">
        <v>68</v>
      </c>
      <c r="F858" s="70" t="s">
        <v>371</v>
      </c>
      <c r="G858" s="29" t="s">
        <v>369</v>
      </c>
      <c r="H858" s="6">
        <f t="shared" si="35"/>
        <v>-1000</v>
      </c>
      <c r="I858" s="24">
        <f>+B858/M858</f>
        <v>2</v>
      </c>
      <c r="K858" t="s">
        <v>74</v>
      </c>
      <c r="L858">
        <v>19</v>
      </c>
      <c r="M858" s="2">
        <v>500</v>
      </c>
    </row>
    <row r="859" spans="1:13" ht="12.75">
      <c r="A859" s="13"/>
      <c r="B859" s="273">
        <f>SUM(B858)</f>
        <v>1000</v>
      </c>
      <c r="C859" s="13"/>
      <c r="D859" s="13"/>
      <c r="E859" s="13" t="s">
        <v>68</v>
      </c>
      <c r="F859" s="82"/>
      <c r="G859" s="20"/>
      <c r="H859" s="79">
        <v>0</v>
      </c>
      <c r="I859" s="80">
        <f t="shared" si="36"/>
        <v>2</v>
      </c>
      <c r="J859" s="81"/>
      <c r="K859" s="81"/>
      <c r="L859" s="81"/>
      <c r="M859" s="2">
        <v>500</v>
      </c>
    </row>
    <row r="860" spans="2:13" ht="12.75">
      <c r="B860" s="274"/>
      <c r="F860" s="70"/>
      <c r="H860" s="6">
        <f t="shared" si="35"/>
        <v>0</v>
      </c>
      <c r="I860" s="24">
        <f t="shared" si="36"/>
        <v>0</v>
      </c>
      <c r="M860" s="2">
        <v>500</v>
      </c>
    </row>
    <row r="861" spans="1:13" s="81" customFormat="1" ht="12.75">
      <c r="A861" s="1"/>
      <c r="B861" s="274"/>
      <c r="C861" s="1"/>
      <c r="D861" s="1"/>
      <c r="E861" s="1"/>
      <c r="F861" s="70"/>
      <c r="G861" s="29"/>
      <c r="H861" s="6">
        <f t="shared" si="35"/>
        <v>0</v>
      </c>
      <c r="I861" s="24">
        <f t="shared" si="36"/>
        <v>0</v>
      </c>
      <c r="J861"/>
      <c r="K861"/>
      <c r="L861"/>
      <c r="M861" s="2">
        <v>500</v>
      </c>
    </row>
    <row r="862" spans="2:13" ht="12.75">
      <c r="B862" s="274"/>
      <c r="F862" s="70"/>
      <c r="H862" s="6">
        <f t="shared" si="35"/>
        <v>0</v>
      </c>
      <c r="I862" s="24">
        <f t="shared" si="36"/>
        <v>0</v>
      </c>
      <c r="M862" s="2">
        <v>500</v>
      </c>
    </row>
    <row r="863" spans="2:13" ht="12.75">
      <c r="B863" s="274"/>
      <c r="F863" s="70"/>
      <c r="H863" s="6">
        <f t="shared" si="35"/>
        <v>0</v>
      </c>
      <c r="I863" s="24">
        <f>+B863/M863</f>
        <v>0</v>
      </c>
      <c r="M863" s="2">
        <v>500</v>
      </c>
    </row>
    <row r="864" spans="1:13" ht="12.75">
      <c r="A864" s="13"/>
      <c r="B864" s="273">
        <f>+B871+B889+B896+B904+B913+B920</f>
        <v>57000</v>
      </c>
      <c r="C864" s="75" t="s">
        <v>374</v>
      </c>
      <c r="D864" s="76" t="s">
        <v>375</v>
      </c>
      <c r="E864" s="75" t="s">
        <v>117</v>
      </c>
      <c r="F864" s="77" t="s">
        <v>376</v>
      </c>
      <c r="G864" s="78" t="s">
        <v>173</v>
      </c>
      <c r="H864" s="79"/>
      <c r="I864" s="80">
        <f>+B864/M864</f>
        <v>114</v>
      </c>
      <c r="J864" s="80"/>
      <c r="K864" s="80"/>
      <c r="L864" s="81"/>
      <c r="M864" s="2">
        <v>500</v>
      </c>
    </row>
    <row r="865" spans="2:13" ht="12.75">
      <c r="B865" s="274"/>
      <c r="F865" s="70"/>
      <c r="H865" s="6">
        <f t="shared" si="35"/>
        <v>0</v>
      </c>
      <c r="I865" s="24">
        <f t="shared" si="36"/>
        <v>0</v>
      </c>
      <c r="M865" s="2">
        <v>500</v>
      </c>
    </row>
    <row r="866" spans="2:13" ht="12.75">
      <c r="B866" s="274">
        <v>2500</v>
      </c>
      <c r="C866" s="1" t="s">
        <v>35</v>
      </c>
      <c r="D866" s="1" t="s">
        <v>17</v>
      </c>
      <c r="E866" s="1" t="s">
        <v>377</v>
      </c>
      <c r="F866" s="70" t="s">
        <v>378</v>
      </c>
      <c r="G866" s="29" t="s">
        <v>369</v>
      </c>
      <c r="H866" s="6">
        <f t="shared" si="35"/>
        <v>-2500</v>
      </c>
      <c r="I866" s="24">
        <v>5</v>
      </c>
      <c r="K866" t="s">
        <v>35</v>
      </c>
      <c r="L866">
        <v>20</v>
      </c>
      <c r="M866" s="2">
        <v>500</v>
      </c>
    </row>
    <row r="867" spans="2:13" ht="12.75">
      <c r="B867" s="274">
        <v>2500</v>
      </c>
      <c r="C867" s="1" t="s">
        <v>35</v>
      </c>
      <c r="D867" s="1" t="s">
        <v>17</v>
      </c>
      <c r="E867" s="1" t="s">
        <v>377</v>
      </c>
      <c r="F867" s="70" t="s">
        <v>379</v>
      </c>
      <c r="G867" s="29" t="s">
        <v>380</v>
      </c>
      <c r="H867" s="6">
        <f t="shared" si="35"/>
        <v>-5000</v>
      </c>
      <c r="I867" s="24">
        <v>5</v>
      </c>
      <c r="K867" t="s">
        <v>35</v>
      </c>
      <c r="L867">
        <v>20</v>
      </c>
      <c r="M867" s="2">
        <v>500</v>
      </c>
    </row>
    <row r="868" spans="2:13" ht="12.75">
      <c r="B868" s="274">
        <v>2500</v>
      </c>
      <c r="C868" s="1" t="s">
        <v>35</v>
      </c>
      <c r="D868" s="1" t="s">
        <v>17</v>
      </c>
      <c r="E868" s="1" t="s">
        <v>377</v>
      </c>
      <c r="F868" s="70" t="s">
        <v>381</v>
      </c>
      <c r="G868" s="29" t="s">
        <v>382</v>
      </c>
      <c r="H868" s="6">
        <f t="shared" si="35"/>
        <v>-7500</v>
      </c>
      <c r="I868" s="24">
        <v>5</v>
      </c>
      <c r="K868" t="s">
        <v>35</v>
      </c>
      <c r="L868">
        <v>20</v>
      </c>
      <c r="M868" s="2">
        <v>500</v>
      </c>
    </row>
    <row r="869" spans="2:13" ht="12.75">
      <c r="B869" s="274">
        <v>2500</v>
      </c>
      <c r="C869" s="1" t="s">
        <v>35</v>
      </c>
      <c r="D869" s="1" t="s">
        <v>17</v>
      </c>
      <c r="E869" s="1" t="s">
        <v>377</v>
      </c>
      <c r="F869" s="70" t="s">
        <v>383</v>
      </c>
      <c r="G869" s="29" t="s">
        <v>384</v>
      </c>
      <c r="H869" s="6">
        <f t="shared" si="35"/>
        <v>-10000</v>
      </c>
      <c r="I869" s="24">
        <v>5</v>
      </c>
      <c r="K869" t="s">
        <v>35</v>
      </c>
      <c r="L869">
        <v>20</v>
      </c>
      <c r="M869" s="2">
        <v>500</v>
      </c>
    </row>
    <row r="870" spans="2:13" ht="12.75">
      <c r="B870" s="274">
        <v>2500</v>
      </c>
      <c r="C870" s="1" t="s">
        <v>35</v>
      </c>
      <c r="D870" s="1" t="s">
        <v>17</v>
      </c>
      <c r="E870" s="1" t="s">
        <v>377</v>
      </c>
      <c r="F870" s="70" t="s">
        <v>385</v>
      </c>
      <c r="G870" s="29" t="s">
        <v>386</v>
      </c>
      <c r="H870" s="6">
        <f t="shared" si="35"/>
        <v>-12500</v>
      </c>
      <c r="I870" s="24">
        <v>5</v>
      </c>
      <c r="K870" t="s">
        <v>35</v>
      </c>
      <c r="L870">
        <v>20</v>
      </c>
      <c r="M870" s="2">
        <v>500</v>
      </c>
    </row>
    <row r="871" spans="1:13" ht="12.75">
      <c r="A871" s="13"/>
      <c r="B871" s="273">
        <f>SUM(B866:B870)</f>
        <v>12500</v>
      </c>
      <c r="C871" s="13" t="s">
        <v>35</v>
      </c>
      <c r="D871" s="13"/>
      <c r="E871" s="13"/>
      <c r="F871" s="82"/>
      <c r="G871" s="20"/>
      <c r="H871" s="79">
        <v>0</v>
      </c>
      <c r="I871" s="80">
        <f t="shared" si="36"/>
        <v>25</v>
      </c>
      <c r="J871" s="81"/>
      <c r="K871" s="81"/>
      <c r="L871" s="81"/>
      <c r="M871" s="2">
        <v>500</v>
      </c>
    </row>
    <row r="872" spans="2:13" ht="12.75">
      <c r="B872" s="274"/>
      <c r="F872" s="70"/>
      <c r="H872" s="6">
        <f t="shared" si="35"/>
        <v>0</v>
      </c>
      <c r="I872" s="24">
        <f t="shared" si="36"/>
        <v>0</v>
      </c>
      <c r="M872" s="2">
        <v>500</v>
      </c>
    </row>
    <row r="873" spans="2:13" ht="12.75">
      <c r="B873" s="274"/>
      <c r="F873" s="70"/>
      <c r="H873" s="6">
        <f t="shared" si="35"/>
        <v>0</v>
      </c>
      <c r="I873" s="24">
        <f t="shared" si="36"/>
        <v>0</v>
      </c>
      <c r="M873" s="2">
        <v>500</v>
      </c>
    </row>
    <row r="874" spans="2:13" ht="12.75">
      <c r="B874" s="274">
        <v>2500</v>
      </c>
      <c r="C874" s="1" t="s">
        <v>387</v>
      </c>
      <c r="D874" s="1" t="s">
        <v>17</v>
      </c>
      <c r="E874" s="1" t="s">
        <v>91</v>
      </c>
      <c r="F874" s="70" t="s">
        <v>388</v>
      </c>
      <c r="G874" s="29" t="s">
        <v>369</v>
      </c>
      <c r="H874" s="6">
        <f t="shared" si="35"/>
        <v>-2500</v>
      </c>
      <c r="I874" s="24">
        <f t="shared" si="36"/>
        <v>5</v>
      </c>
      <c r="K874" t="s">
        <v>377</v>
      </c>
      <c r="L874">
        <v>20</v>
      </c>
      <c r="M874" s="2">
        <v>500</v>
      </c>
    </row>
    <row r="875" spans="2:13" ht="12.75">
      <c r="B875" s="274">
        <v>500</v>
      </c>
      <c r="C875" s="1" t="s">
        <v>389</v>
      </c>
      <c r="D875" s="1" t="s">
        <v>17</v>
      </c>
      <c r="E875" s="1" t="s">
        <v>91</v>
      </c>
      <c r="F875" s="70" t="s">
        <v>390</v>
      </c>
      <c r="G875" s="29" t="s">
        <v>369</v>
      </c>
      <c r="H875" s="6">
        <f t="shared" si="35"/>
        <v>-3000</v>
      </c>
      <c r="I875" s="24">
        <f t="shared" si="36"/>
        <v>1</v>
      </c>
      <c r="K875" t="s">
        <v>377</v>
      </c>
      <c r="L875">
        <v>20</v>
      </c>
      <c r="M875" s="2">
        <v>500</v>
      </c>
    </row>
    <row r="876" spans="2:13" ht="12.75">
      <c r="B876" s="274">
        <v>500</v>
      </c>
      <c r="C876" s="14" t="s">
        <v>391</v>
      </c>
      <c r="D876" s="1" t="s">
        <v>17</v>
      </c>
      <c r="E876" s="1" t="s">
        <v>91</v>
      </c>
      <c r="F876" s="70" t="s">
        <v>390</v>
      </c>
      <c r="G876" s="29" t="s">
        <v>380</v>
      </c>
      <c r="H876" s="6">
        <f t="shared" si="35"/>
        <v>-3500</v>
      </c>
      <c r="I876" s="24">
        <f>+B876/M876</f>
        <v>1</v>
      </c>
      <c r="K876" t="s">
        <v>377</v>
      </c>
      <c r="L876">
        <v>20</v>
      </c>
      <c r="M876" s="2">
        <v>500</v>
      </c>
    </row>
    <row r="877" spans="2:13" ht="12.75">
      <c r="B877" s="274">
        <v>500</v>
      </c>
      <c r="C877" s="1" t="s">
        <v>392</v>
      </c>
      <c r="D877" s="1" t="s">
        <v>17</v>
      </c>
      <c r="E877" s="1" t="s">
        <v>91</v>
      </c>
      <c r="F877" s="70" t="s">
        <v>390</v>
      </c>
      <c r="G877" s="29" t="s">
        <v>380</v>
      </c>
      <c r="H877" s="6">
        <f t="shared" si="35"/>
        <v>-4000</v>
      </c>
      <c r="I877" s="24">
        <f t="shared" si="36"/>
        <v>1</v>
      </c>
      <c r="K877" t="s">
        <v>377</v>
      </c>
      <c r="L877">
        <v>20</v>
      </c>
      <c r="M877" s="2">
        <v>500</v>
      </c>
    </row>
    <row r="878" spans="1:13" s="17" customFormat="1" ht="12.75">
      <c r="A878" s="1"/>
      <c r="B878" s="274">
        <v>500</v>
      </c>
      <c r="C878" s="1" t="s">
        <v>393</v>
      </c>
      <c r="D878" s="1" t="s">
        <v>17</v>
      </c>
      <c r="E878" s="1" t="s">
        <v>91</v>
      </c>
      <c r="F878" s="70" t="s">
        <v>390</v>
      </c>
      <c r="G878" s="29" t="s">
        <v>382</v>
      </c>
      <c r="H878" s="6">
        <f t="shared" si="35"/>
        <v>-4500</v>
      </c>
      <c r="I878" s="24">
        <f t="shared" si="36"/>
        <v>1</v>
      </c>
      <c r="J878"/>
      <c r="K878" t="s">
        <v>377</v>
      </c>
      <c r="L878">
        <v>20</v>
      </c>
      <c r="M878" s="2">
        <v>500</v>
      </c>
    </row>
    <row r="879" spans="1:13" s="81" customFormat="1" ht="12.75">
      <c r="A879" s="1"/>
      <c r="B879" s="274">
        <v>500</v>
      </c>
      <c r="C879" s="1" t="s">
        <v>394</v>
      </c>
      <c r="D879" s="1" t="s">
        <v>17</v>
      </c>
      <c r="E879" s="1" t="s">
        <v>91</v>
      </c>
      <c r="F879" s="70" t="s">
        <v>390</v>
      </c>
      <c r="G879" s="29" t="s">
        <v>382</v>
      </c>
      <c r="H879" s="6">
        <f t="shared" si="35"/>
        <v>-5000</v>
      </c>
      <c r="I879" s="24">
        <f t="shared" si="36"/>
        <v>1</v>
      </c>
      <c r="J879"/>
      <c r="K879" t="s">
        <v>377</v>
      </c>
      <c r="L879">
        <v>20</v>
      </c>
      <c r="M879" s="2">
        <v>500</v>
      </c>
    </row>
    <row r="880" spans="2:13" ht="12.75">
      <c r="B880" s="274">
        <v>1000</v>
      </c>
      <c r="C880" s="1" t="s">
        <v>395</v>
      </c>
      <c r="D880" s="1" t="s">
        <v>17</v>
      </c>
      <c r="E880" s="1" t="s">
        <v>91</v>
      </c>
      <c r="F880" s="70" t="s">
        <v>390</v>
      </c>
      <c r="G880" s="29" t="s">
        <v>384</v>
      </c>
      <c r="H880" s="6">
        <f t="shared" si="35"/>
        <v>-6000</v>
      </c>
      <c r="I880" s="24">
        <f t="shared" si="36"/>
        <v>2</v>
      </c>
      <c r="K880" t="s">
        <v>377</v>
      </c>
      <c r="L880">
        <v>20</v>
      </c>
      <c r="M880" s="2">
        <v>500</v>
      </c>
    </row>
    <row r="881" spans="2:13" ht="12.75">
      <c r="B881" s="274">
        <v>1000</v>
      </c>
      <c r="C881" s="1" t="s">
        <v>396</v>
      </c>
      <c r="D881" s="1" t="s">
        <v>17</v>
      </c>
      <c r="E881" s="1" t="s">
        <v>91</v>
      </c>
      <c r="F881" s="70" t="s">
        <v>390</v>
      </c>
      <c r="G881" s="29" t="s">
        <v>384</v>
      </c>
      <c r="H881" s="6">
        <f t="shared" si="35"/>
        <v>-7000</v>
      </c>
      <c r="I881" s="24">
        <f t="shared" si="36"/>
        <v>2</v>
      </c>
      <c r="K881" t="s">
        <v>377</v>
      </c>
      <c r="L881">
        <v>20</v>
      </c>
      <c r="M881" s="2">
        <v>500</v>
      </c>
    </row>
    <row r="882" spans="2:13" ht="12.75">
      <c r="B882" s="274">
        <v>600</v>
      </c>
      <c r="C882" s="1" t="s">
        <v>397</v>
      </c>
      <c r="D882" s="1" t="s">
        <v>17</v>
      </c>
      <c r="E882" s="1" t="s">
        <v>91</v>
      </c>
      <c r="F882" s="70" t="s">
        <v>390</v>
      </c>
      <c r="G882" s="29" t="s">
        <v>386</v>
      </c>
      <c r="H882" s="6">
        <f t="shared" si="35"/>
        <v>-7600</v>
      </c>
      <c r="I882" s="24">
        <f t="shared" si="36"/>
        <v>1.2</v>
      </c>
      <c r="K882" t="s">
        <v>377</v>
      </c>
      <c r="L882">
        <v>20</v>
      </c>
      <c r="M882" s="2">
        <v>500</v>
      </c>
    </row>
    <row r="883" spans="2:13" ht="12.75">
      <c r="B883" s="274">
        <v>1500</v>
      </c>
      <c r="C883" s="1" t="s">
        <v>398</v>
      </c>
      <c r="D883" s="1" t="s">
        <v>17</v>
      </c>
      <c r="E883" s="1" t="s">
        <v>91</v>
      </c>
      <c r="F883" s="70" t="s">
        <v>390</v>
      </c>
      <c r="G883" s="29" t="s">
        <v>386</v>
      </c>
      <c r="H883" s="6">
        <f t="shared" si="35"/>
        <v>-9100</v>
      </c>
      <c r="I883" s="24">
        <f t="shared" si="36"/>
        <v>3</v>
      </c>
      <c r="K883" t="s">
        <v>377</v>
      </c>
      <c r="L883">
        <v>20</v>
      </c>
      <c r="M883" s="2">
        <v>500</v>
      </c>
    </row>
    <row r="884" spans="2:13" ht="12.75">
      <c r="B884" s="274">
        <v>1500</v>
      </c>
      <c r="C884" s="1" t="s">
        <v>399</v>
      </c>
      <c r="D884" s="1" t="s">
        <v>17</v>
      </c>
      <c r="E884" s="1" t="s">
        <v>91</v>
      </c>
      <c r="F884" s="70" t="s">
        <v>390</v>
      </c>
      <c r="G884" s="29" t="s">
        <v>386</v>
      </c>
      <c r="H884" s="6">
        <f t="shared" si="35"/>
        <v>-10600</v>
      </c>
      <c r="I884" s="24">
        <f t="shared" si="36"/>
        <v>3</v>
      </c>
      <c r="K884" t="s">
        <v>377</v>
      </c>
      <c r="L884">
        <v>20</v>
      </c>
      <c r="M884" s="2">
        <v>500</v>
      </c>
    </row>
    <row r="885" spans="2:13" ht="12.75">
      <c r="B885" s="274">
        <v>600</v>
      </c>
      <c r="C885" s="1" t="s">
        <v>400</v>
      </c>
      <c r="D885" s="1" t="s">
        <v>17</v>
      </c>
      <c r="E885" s="1" t="s">
        <v>91</v>
      </c>
      <c r="F885" s="70" t="s">
        <v>390</v>
      </c>
      <c r="G885" s="29" t="s">
        <v>386</v>
      </c>
      <c r="H885" s="6">
        <f t="shared" si="35"/>
        <v>-11200</v>
      </c>
      <c r="I885" s="24">
        <f t="shared" si="36"/>
        <v>1.2</v>
      </c>
      <c r="K885" t="s">
        <v>377</v>
      </c>
      <c r="L885">
        <v>20</v>
      </c>
      <c r="M885" s="2">
        <v>500</v>
      </c>
    </row>
    <row r="886" spans="1:13" s="81" customFormat="1" ht="12.75">
      <c r="A886" s="1"/>
      <c r="B886" s="274">
        <v>500</v>
      </c>
      <c r="C886" s="1" t="s">
        <v>401</v>
      </c>
      <c r="D886" s="1" t="s">
        <v>17</v>
      </c>
      <c r="E886" s="1" t="s">
        <v>91</v>
      </c>
      <c r="F886" s="70" t="s">
        <v>390</v>
      </c>
      <c r="G886" s="29" t="s">
        <v>402</v>
      </c>
      <c r="H886" s="6">
        <f t="shared" si="35"/>
        <v>-11700</v>
      </c>
      <c r="I886" s="24">
        <f t="shared" si="36"/>
        <v>1</v>
      </c>
      <c r="J886"/>
      <c r="K886" t="s">
        <v>377</v>
      </c>
      <c r="L886">
        <v>20</v>
      </c>
      <c r="M886" s="2">
        <v>500</v>
      </c>
    </row>
    <row r="887" spans="2:13" ht="12.75">
      <c r="B887" s="274">
        <v>500</v>
      </c>
      <c r="C887" s="1" t="s">
        <v>403</v>
      </c>
      <c r="D887" s="1" t="s">
        <v>17</v>
      </c>
      <c r="E887" s="1" t="s">
        <v>91</v>
      </c>
      <c r="F887" s="70" t="s">
        <v>390</v>
      </c>
      <c r="G887" s="29" t="s">
        <v>402</v>
      </c>
      <c r="H887" s="6">
        <f t="shared" si="35"/>
        <v>-12200</v>
      </c>
      <c r="I887" s="24">
        <f t="shared" si="36"/>
        <v>1</v>
      </c>
      <c r="K887" t="s">
        <v>377</v>
      </c>
      <c r="L887">
        <v>20</v>
      </c>
      <c r="M887" s="2">
        <v>500</v>
      </c>
    </row>
    <row r="888" spans="1:13" ht="12.75">
      <c r="A888" s="14"/>
      <c r="B888" s="275">
        <v>2500</v>
      </c>
      <c r="C888" s="14" t="s">
        <v>404</v>
      </c>
      <c r="D888" s="14" t="s">
        <v>17</v>
      </c>
      <c r="E888" s="14" t="s">
        <v>91</v>
      </c>
      <c r="F888" s="93" t="s">
        <v>405</v>
      </c>
      <c r="G888" s="32" t="s">
        <v>402</v>
      </c>
      <c r="H888" s="31">
        <f>H887-B888</f>
        <v>-14700</v>
      </c>
      <c r="I888" s="24">
        <f t="shared" si="36"/>
        <v>5</v>
      </c>
      <c r="J888" s="17"/>
      <c r="K888" s="17" t="s">
        <v>377</v>
      </c>
      <c r="L888" s="17">
        <v>20</v>
      </c>
      <c r="M888" s="2">
        <v>500</v>
      </c>
    </row>
    <row r="889" spans="1:13" ht="12.75">
      <c r="A889" s="13"/>
      <c r="B889" s="273">
        <f>SUM(B874:B888)</f>
        <v>14700</v>
      </c>
      <c r="C889" s="13" t="s">
        <v>59</v>
      </c>
      <c r="D889" s="13"/>
      <c r="E889" s="13"/>
      <c r="F889" s="82"/>
      <c r="G889" s="20"/>
      <c r="H889" s="79">
        <v>0</v>
      </c>
      <c r="I889" s="80">
        <f t="shared" si="36"/>
        <v>29.4</v>
      </c>
      <c r="J889" s="81"/>
      <c r="K889" s="81"/>
      <c r="L889" s="81"/>
      <c r="M889" s="2">
        <v>500</v>
      </c>
    </row>
    <row r="890" spans="2:13" ht="12.75">
      <c r="B890" s="274"/>
      <c r="F890" s="70"/>
      <c r="H890" s="6">
        <f t="shared" si="35"/>
        <v>0</v>
      </c>
      <c r="I890" s="24">
        <f t="shared" si="36"/>
        <v>0</v>
      </c>
      <c r="M890" s="2">
        <v>500</v>
      </c>
    </row>
    <row r="891" spans="2:13" ht="12.75">
      <c r="B891" s="274"/>
      <c r="F891" s="70"/>
      <c r="H891" s="6">
        <f t="shared" si="35"/>
        <v>0</v>
      </c>
      <c r="I891" s="24">
        <f t="shared" si="36"/>
        <v>0</v>
      </c>
      <c r="M891" s="2">
        <v>500</v>
      </c>
    </row>
    <row r="892" spans="2:13" ht="12.75">
      <c r="B892" s="274">
        <v>400</v>
      </c>
      <c r="C892" s="1" t="s">
        <v>60</v>
      </c>
      <c r="D892" s="1" t="s">
        <v>17</v>
      </c>
      <c r="E892" s="1" t="s">
        <v>103</v>
      </c>
      <c r="F892" s="70" t="s">
        <v>390</v>
      </c>
      <c r="G892" s="29" t="s">
        <v>369</v>
      </c>
      <c r="H892" s="6">
        <f t="shared" si="35"/>
        <v>-400</v>
      </c>
      <c r="I892" s="24">
        <f t="shared" si="36"/>
        <v>0.8</v>
      </c>
      <c r="K892" t="s">
        <v>377</v>
      </c>
      <c r="L892">
        <v>20</v>
      </c>
      <c r="M892" s="2">
        <v>500</v>
      </c>
    </row>
    <row r="893" spans="2:13" ht="12.75">
      <c r="B893" s="280">
        <v>600</v>
      </c>
      <c r="C893" s="40" t="s">
        <v>60</v>
      </c>
      <c r="D893" s="1" t="s">
        <v>17</v>
      </c>
      <c r="E893" s="40" t="s">
        <v>103</v>
      </c>
      <c r="F893" s="70" t="s">
        <v>390</v>
      </c>
      <c r="G893" s="29" t="s">
        <v>380</v>
      </c>
      <c r="H893" s="6">
        <f t="shared" si="35"/>
        <v>-1000</v>
      </c>
      <c r="I893" s="24">
        <f t="shared" si="36"/>
        <v>1.2</v>
      </c>
      <c r="J893" s="39"/>
      <c r="K893" t="s">
        <v>377</v>
      </c>
      <c r="L893">
        <v>20</v>
      </c>
      <c r="M893" s="2">
        <v>500</v>
      </c>
    </row>
    <row r="894" spans="1:13" s="81" customFormat="1" ht="12.75">
      <c r="A894" s="1"/>
      <c r="B894" s="274">
        <v>400</v>
      </c>
      <c r="C894" s="1" t="s">
        <v>60</v>
      </c>
      <c r="D894" s="1" t="s">
        <v>17</v>
      </c>
      <c r="E894" s="1" t="s">
        <v>103</v>
      </c>
      <c r="F894" s="70" t="s">
        <v>390</v>
      </c>
      <c r="G894" s="29" t="s">
        <v>382</v>
      </c>
      <c r="H894" s="6">
        <f t="shared" si="35"/>
        <v>-1400</v>
      </c>
      <c r="I894" s="24">
        <f t="shared" si="36"/>
        <v>0.8</v>
      </c>
      <c r="J894"/>
      <c r="K894" t="s">
        <v>377</v>
      </c>
      <c r="L894">
        <v>20</v>
      </c>
      <c r="M894" s="2">
        <v>500</v>
      </c>
    </row>
    <row r="895" spans="2:13" ht="12.75">
      <c r="B895" s="274">
        <v>300</v>
      </c>
      <c r="C895" s="1" t="s">
        <v>60</v>
      </c>
      <c r="D895" s="1" t="s">
        <v>17</v>
      </c>
      <c r="E895" s="1" t="s">
        <v>103</v>
      </c>
      <c r="F895" s="70" t="s">
        <v>390</v>
      </c>
      <c r="G895" s="29" t="s">
        <v>384</v>
      </c>
      <c r="H895" s="6">
        <f t="shared" si="35"/>
        <v>-1700</v>
      </c>
      <c r="I895" s="24">
        <f t="shared" si="36"/>
        <v>0.6</v>
      </c>
      <c r="K895" t="s">
        <v>377</v>
      </c>
      <c r="L895">
        <v>20</v>
      </c>
      <c r="M895" s="2">
        <v>500</v>
      </c>
    </row>
    <row r="896" spans="1:13" ht="12.75">
      <c r="A896" s="13"/>
      <c r="B896" s="273">
        <f>SUM(B892:B895)</f>
        <v>1700</v>
      </c>
      <c r="C896" s="13"/>
      <c r="D896" s="13"/>
      <c r="E896" s="13" t="s">
        <v>103</v>
      </c>
      <c r="F896" s="82"/>
      <c r="G896" s="20"/>
      <c r="H896" s="79">
        <v>0</v>
      </c>
      <c r="I896" s="80">
        <f t="shared" si="36"/>
        <v>3.4</v>
      </c>
      <c r="J896" s="81"/>
      <c r="K896" s="81"/>
      <c r="L896" s="81"/>
      <c r="M896" s="2">
        <v>500</v>
      </c>
    </row>
    <row r="897" spans="2:13" ht="12.75">
      <c r="B897" s="274"/>
      <c r="F897" s="70"/>
      <c r="H897" s="6">
        <f t="shared" si="35"/>
        <v>0</v>
      </c>
      <c r="I897" s="24">
        <f t="shared" si="36"/>
        <v>0</v>
      </c>
      <c r="M897" s="2">
        <v>500</v>
      </c>
    </row>
    <row r="898" spans="2:13" ht="12.75">
      <c r="B898" s="274"/>
      <c r="F898" s="70"/>
      <c r="H898" s="6">
        <f t="shared" si="35"/>
        <v>0</v>
      </c>
      <c r="I898" s="24">
        <f t="shared" si="36"/>
        <v>0</v>
      </c>
      <c r="M898" s="2">
        <v>500</v>
      </c>
    </row>
    <row r="899" spans="2:13" ht="12.75">
      <c r="B899" s="274">
        <v>3000</v>
      </c>
      <c r="C899" s="1" t="s">
        <v>63</v>
      </c>
      <c r="D899" s="1" t="s">
        <v>17</v>
      </c>
      <c r="E899" s="1" t="s">
        <v>91</v>
      </c>
      <c r="F899" s="70" t="s">
        <v>406</v>
      </c>
      <c r="G899" s="29" t="s">
        <v>369</v>
      </c>
      <c r="H899" s="6">
        <f t="shared" si="35"/>
        <v>-3000</v>
      </c>
      <c r="I899" s="24">
        <v>6</v>
      </c>
      <c r="K899" t="s">
        <v>377</v>
      </c>
      <c r="L899">
        <v>20</v>
      </c>
      <c r="M899" s="2">
        <v>500</v>
      </c>
    </row>
    <row r="900" spans="2:13" ht="12.75">
      <c r="B900" s="274">
        <v>3000</v>
      </c>
      <c r="C900" s="1" t="s">
        <v>63</v>
      </c>
      <c r="D900" s="1" t="s">
        <v>17</v>
      </c>
      <c r="E900" s="1" t="s">
        <v>91</v>
      </c>
      <c r="F900" s="70" t="s">
        <v>406</v>
      </c>
      <c r="G900" s="29" t="s">
        <v>380</v>
      </c>
      <c r="H900" s="6">
        <f>H899-B900</f>
        <v>-6000</v>
      </c>
      <c r="I900" s="24">
        <v>6</v>
      </c>
      <c r="K900" t="s">
        <v>377</v>
      </c>
      <c r="L900">
        <v>20</v>
      </c>
      <c r="M900" s="2">
        <v>500</v>
      </c>
    </row>
    <row r="901" spans="2:13" ht="12.75">
      <c r="B901" s="274">
        <v>3000</v>
      </c>
      <c r="C901" s="1" t="s">
        <v>63</v>
      </c>
      <c r="D901" s="1" t="s">
        <v>17</v>
      </c>
      <c r="E901" s="1" t="s">
        <v>91</v>
      </c>
      <c r="F901" s="70" t="s">
        <v>406</v>
      </c>
      <c r="G901" s="29" t="s">
        <v>382</v>
      </c>
      <c r="H901" s="6">
        <f>H900-B901</f>
        <v>-9000</v>
      </c>
      <c r="I901" s="24">
        <v>6</v>
      </c>
      <c r="K901" t="s">
        <v>377</v>
      </c>
      <c r="L901">
        <v>20</v>
      </c>
      <c r="M901" s="2">
        <v>500</v>
      </c>
    </row>
    <row r="902" spans="2:13" ht="12.75">
      <c r="B902" s="274">
        <v>3000</v>
      </c>
      <c r="C902" s="1" t="s">
        <v>63</v>
      </c>
      <c r="D902" s="1" t="s">
        <v>17</v>
      </c>
      <c r="E902" s="1" t="s">
        <v>91</v>
      </c>
      <c r="F902" s="70" t="s">
        <v>406</v>
      </c>
      <c r="G902" s="29" t="s">
        <v>384</v>
      </c>
      <c r="H902" s="6">
        <f>H901-B902</f>
        <v>-12000</v>
      </c>
      <c r="I902" s="24">
        <v>6</v>
      </c>
      <c r="K902" t="s">
        <v>377</v>
      </c>
      <c r="L902">
        <v>20</v>
      </c>
      <c r="M902" s="2">
        <v>500</v>
      </c>
    </row>
    <row r="903" spans="1:13" s="81" customFormat="1" ht="12.75">
      <c r="A903" s="1"/>
      <c r="B903" s="274">
        <v>3000</v>
      </c>
      <c r="C903" s="1" t="s">
        <v>63</v>
      </c>
      <c r="D903" s="1" t="s">
        <v>17</v>
      </c>
      <c r="E903" s="1" t="s">
        <v>91</v>
      </c>
      <c r="F903" s="70" t="s">
        <v>406</v>
      </c>
      <c r="G903" s="29" t="s">
        <v>386</v>
      </c>
      <c r="H903" s="6">
        <f>H902-B903</f>
        <v>-15000</v>
      </c>
      <c r="I903" s="24">
        <v>6</v>
      </c>
      <c r="J903"/>
      <c r="K903" t="s">
        <v>377</v>
      </c>
      <c r="L903">
        <v>20</v>
      </c>
      <c r="M903" s="2">
        <v>500</v>
      </c>
    </row>
    <row r="904" spans="1:13" ht="12.75">
      <c r="A904" s="13"/>
      <c r="B904" s="273">
        <f>SUM(B899:B903)</f>
        <v>15000</v>
      </c>
      <c r="C904" s="13" t="s">
        <v>63</v>
      </c>
      <c r="D904" s="13"/>
      <c r="E904" s="13"/>
      <c r="F904" s="82"/>
      <c r="G904" s="20"/>
      <c r="H904" s="79">
        <v>0</v>
      </c>
      <c r="I904" s="80">
        <f>+B904/M904</f>
        <v>30</v>
      </c>
      <c r="J904" s="81"/>
      <c r="K904" s="81"/>
      <c r="L904" s="81"/>
      <c r="M904" s="2">
        <v>500</v>
      </c>
    </row>
    <row r="905" spans="2:13" ht="12.75">
      <c r="B905" s="274"/>
      <c r="F905" s="70"/>
      <c r="H905" s="6">
        <f aca="true" t="shared" si="37" ref="H905:H912">H904-B905</f>
        <v>0</v>
      </c>
      <c r="I905" s="24">
        <f>+B905/M905</f>
        <v>0</v>
      </c>
      <c r="M905" s="2">
        <v>500</v>
      </c>
    </row>
    <row r="906" spans="2:13" ht="12.75">
      <c r="B906" s="274"/>
      <c r="F906" s="70"/>
      <c r="H906" s="6">
        <f t="shared" si="37"/>
        <v>0</v>
      </c>
      <c r="I906" s="24">
        <f aca="true" t="shared" si="38" ref="I906:I911">+B906/M906</f>
        <v>0</v>
      </c>
      <c r="M906" s="2">
        <v>500</v>
      </c>
    </row>
    <row r="907" spans="1:13" ht="12.75">
      <c r="A907" s="268"/>
      <c r="B907" s="275">
        <v>1500</v>
      </c>
      <c r="C907" s="14" t="s">
        <v>66</v>
      </c>
      <c r="D907" s="1" t="s">
        <v>17</v>
      </c>
      <c r="E907" s="14" t="s">
        <v>91</v>
      </c>
      <c r="F907" s="70" t="s">
        <v>390</v>
      </c>
      <c r="G907" s="32" t="s">
        <v>369</v>
      </c>
      <c r="H907" s="6">
        <f t="shared" si="37"/>
        <v>-1500</v>
      </c>
      <c r="I907" s="24">
        <f t="shared" si="38"/>
        <v>3</v>
      </c>
      <c r="K907" t="s">
        <v>377</v>
      </c>
      <c r="L907">
        <v>20</v>
      </c>
      <c r="M907" s="2">
        <v>500</v>
      </c>
    </row>
    <row r="908" spans="2:13" ht="12.75">
      <c r="B908" s="275">
        <v>1500</v>
      </c>
      <c r="C908" s="1" t="s">
        <v>66</v>
      </c>
      <c r="D908" s="1" t="s">
        <v>17</v>
      </c>
      <c r="E908" s="1" t="s">
        <v>91</v>
      </c>
      <c r="F908" s="70" t="s">
        <v>390</v>
      </c>
      <c r="G908" s="29" t="s">
        <v>380</v>
      </c>
      <c r="H908" s="6">
        <f t="shared" si="37"/>
        <v>-3000</v>
      </c>
      <c r="I908" s="24">
        <f t="shared" si="38"/>
        <v>3</v>
      </c>
      <c r="K908" t="s">
        <v>377</v>
      </c>
      <c r="L908">
        <v>20</v>
      </c>
      <c r="M908" s="2">
        <v>500</v>
      </c>
    </row>
    <row r="909" spans="2:13" ht="12.75">
      <c r="B909" s="275">
        <v>1500</v>
      </c>
      <c r="C909" s="1" t="s">
        <v>66</v>
      </c>
      <c r="D909" s="1" t="s">
        <v>17</v>
      </c>
      <c r="E909" s="1" t="s">
        <v>91</v>
      </c>
      <c r="F909" s="70" t="s">
        <v>390</v>
      </c>
      <c r="G909" s="29" t="s">
        <v>382</v>
      </c>
      <c r="H909" s="6">
        <f t="shared" si="37"/>
        <v>-4500</v>
      </c>
      <c r="I909" s="24">
        <f>+B909/M909</f>
        <v>3</v>
      </c>
      <c r="K909" t="s">
        <v>377</v>
      </c>
      <c r="L909">
        <v>20</v>
      </c>
      <c r="M909" s="2">
        <v>500</v>
      </c>
    </row>
    <row r="910" spans="1:13" s="81" customFormat="1" ht="12.75">
      <c r="A910" s="1"/>
      <c r="B910" s="275">
        <v>1500</v>
      </c>
      <c r="C910" s="1" t="s">
        <v>66</v>
      </c>
      <c r="D910" s="1" t="s">
        <v>17</v>
      </c>
      <c r="E910" s="1" t="s">
        <v>91</v>
      </c>
      <c r="F910" s="70" t="s">
        <v>390</v>
      </c>
      <c r="G910" s="29" t="s">
        <v>384</v>
      </c>
      <c r="H910" s="6">
        <f t="shared" si="37"/>
        <v>-6000</v>
      </c>
      <c r="I910" s="24">
        <f t="shared" si="38"/>
        <v>3</v>
      </c>
      <c r="J910"/>
      <c r="K910" t="s">
        <v>377</v>
      </c>
      <c r="L910">
        <v>20</v>
      </c>
      <c r="M910" s="2">
        <v>500</v>
      </c>
    </row>
    <row r="911" spans="2:13" ht="12.75">
      <c r="B911" s="275">
        <v>1500</v>
      </c>
      <c r="C911" s="1" t="s">
        <v>66</v>
      </c>
      <c r="D911" s="1" t="s">
        <v>17</v>
      </c>
      <c r="E911" s="1" t="s">
        <v>91</v>
      </c>
      <c r="F911" s="70" t="s">
        <v>390</v>
      </c>
      <c r="G911" s="29" t="s">
        <v>386</v>
      </c>
      <c r="H911" s="6">
        <f t="shared" si="37"/>
        <v>-7500</v>
      </c>
      <c r="I911" s="24">
        <f t="shared" si="38"/>
        <v>3</v>
      </c>
      <c r="K911" t="s">
        <v>377</v>
      </c>
      <c r="L911">
        <v>20</v>
      </c>
      <c r="M911" s="2">
        <v>500</v>
      </c>
    </row>
    <row r="912" spans="2:13" ht="12.75">
      <c r="B912" s="275">
        <v>1500</v>
      </c>
      <c r="C912" s="1" t="s">
        <v>66</v>
      </c>
      <c r="D912" s="1" t="s">
        <v>17</v>
      </c>
      <c r="E912" s="1" t="s">
        <v>91</v>
      </c>
      <c r="F912" s="70" t="s">
        <v>390</v>
      </c>
      <c r="G912" s="29" t="s">
        <v>402</v>
      </c>
      <c r="H912" s="6">
        <f t="shared" si="37"/>
        <v>-9000</v>
      </c>
      <c r="I912" s="24">
        <f>+B912/M912</f>
        <v>3</v>
      </c>
      <c r="K912" t="s">
        <v>377</v>
      </c>
      <c r="L912">
        <v>20</v>
      </c>
      <c r="M912" s="2">
        <v>500</v>
      </c>
    </row>
    <row r="913" spans="1:13" ht="12.75">
      <c r="A913" s="13"/>
      <c r="B913" s="273">
        <f>SUM(B907:B912)</f>
        <v>9000</v>
      </c>
      <c r="C913" s="13" t="s">
        <v>66</v>
      </c>
      <c r="D913" s="13"/>
      <c r="E913" s="13"/>
      <c r="F913" s="82"/>
      <c r="G913" s="20"/>
      <c r="H913" s="79">
        <v>0</v>
      </c>
      <c r="I913" s="80">
        <f>+B913/M913</f>
        <v>18</v>
      </c>
      <c r="J913" s="81"/>
      <c r="K913" s="81"/>
      <c r="L913" s="81"/>
      <c r="M913" s="2">
        <v>500</v>
      </c>
    </row>
    <row r="914" spans="2:13" ht="12.75">
      <c r="B914" s="274"/>
      <c r="F914" s="70"/>
      <c r="H914" s="6">
        <f aca="true" t="shared" si="39" ref="H914:H919">H913-B914</f>
        <v>0</v>
      </c>
      <c r="I914" s="24">
        <f>+B914/M914</f>
        <v>0</v>
      </c>
      <c r="M914" s="2">
        <v>500</v>
      </c>
    </row>
    <row r="915" spans="1:13" s="81" customFormat="1" ht="12.75">
      <c r="A915" s="1"/>
      <c r="B915" s="274"/>
      <c r="C915" s="1"/>
      <c r="D915" s="1"/>
      <c r="E915" s="1"/>
      <c r="F915" s="70"/>
      <c r="G915" s="29"/>
      <c r="H915" s="6">
        <f t="shared" si="39"/>
        <v>0</v>
      </c>
      <c r="I915" s="24">
        <f>+B915/M915</f>
        <v>0</v>
      </c>
      <c r="J915"/>
      <c r="K915"/>
      <c r="L915"/>
      <c r="M915" s="2">
        <v>500</v>
      </c>
    </row>
    <row r="916" spans="1:13" ht="12.75">
      <c r="A916" s="268"/>
      <c r="B916" s="275">
        <v>1500</v>
      </c>
      <c r="C916" s="14" t="s">
        <v>106</v>
      </c>
      <c r="D916" s="1" t="s">
        <v>17</v>
      </c>
      <c r="E916" s="14" t="s">
        <v>68</v>
      </c>
      <c r="F916" s="70" t="s">
        <v>390</v>
      </c>
      <c r="G916" s="32" t="s">
        <v>369</v>
      </c>
      <c r="H916" s="6">
        <f t="shared" si="39"/>
        <v>-1500</v>
      </c>
      <c r="I916" s="24">
        <v>4</v>
      </c>
      <c r="J916" s="17"/>
      <c r="K916" t="s">
        <v>377</v>
      </c>
      <c r="L916">
        <v>20</v>
      </c>
      <c r="M916" s="2">
        <v>500</v>
      </c>
    </row>
    <row r="917" spans="2:13" ht="12.75">
      <c r="B917" s="274">
        <v>900</v>
      </c>
      <c r="C917" s="1" t="s">
        <v>106</v>
      </c>
      <c r="D917" s="1" t="s">
        <v>17</v>
      </c>
      <c r="E917" s="1" t="s">
        <v>68</v>
      </c>
      <c r="F917" s="70" t="s">
        <v>390</v>
      </c>
      <c r="G917" s="29" t="s">
        <v>380</v>
      </c>
      <c r="H917" s="6">
        <f t="shared" si="39"/>
        <v>-2400</v>
      </c>
      <c r="I917" s="24">
        <v>1.8</v>
      </c>
      <c r="K917" t="s">
        <v>377</v>
      </c>
      <c r="L917">
        <v>20</v>
      </c>
      <c r="M917" s="2">
        <v>500</v>
      </c>
    </row>
    <row r="918" spans="2:13" ht="12.75">
      <c r="B918" s="274">
        <v>1000</v>
      </c>
      <c r="C918" s="1" t="s">
        <v>106</v>
      </c>
      <c r="D918" s="1" t="s">
        <v>17</v>
      </c>
      <c r="E918" s="1" t="s">
        <v>68</v>
      </c>
      <c r="F918" s="70" t="s">
        <v>390</v>
      </c>
      <c r="G918" s="29" t="s">
        <v>382</v>
      </c>
      <c r="H918" s="6">
        <f t="shared" si="39"/>
        <v>-3400</v>
      </c>
      <c r="I918" s="24">
        <v>2</v>
      </c>
      <c r="K918" t="s">
        <v>377</v>
      </c>
      <c r="L918">
        <v>20</v>
      </c>
      <c r="M918" s="2">
        <v>500</v>
      </c>
    </row>
    <row r="919" spans="2:13" ht="12.75">
      <c r="B919" s="274">
        <v>700</v>
      </c>
      <c r="C919" s="1" t="s">
        <v>106</v>
      </c>
      <c r="D919" s="1" t="s">
        <v>17</v>
      </c>
      <c r="E919" s="1" t="s">
        <v>68</v>
      </c>
      <c r="F919" s="70" t="s">
        <v>390</v>
      </c>
      <c r="G919" s="29" t="s">
        <v>384</v>
      </c>
      <c r="H919" s="6">
        <f t="shared" si="39"/>
        <v>-4100</v>
      </c>
      <c r="I919" s="24">
        <v>1.4</v>
      </c>
      <c r="K919" t="s">
        <v>377</v>
      </c>
      <c r="L919">
        <v>20</v>
      </c>
      <c r="M919" s="2">
        <v>500</v>
      </c>
    </row>
    <row r="920" spans="1:13" s="81" customFormat="1" ht="12.75">
      <c r="A920" s="13"/>
      <c r="B920" s="273">
        <f>SUM(B916:B919)</f>
        <v>4100</v>
      </c>
      <c r="C920" s="13"/>
      <c r="D920" s="13"/>
      <c r="E920" s="13" t="s">
        <v>68</v>
      </c>
      <c r="F920" s="82"/>
      <c r="G920" s="20"/>
      <c r="H920" s="79">
        <v>0</v>
      </c>
      <c r="I920" s="80">
        <f>+B920/M920</f>
        <v>8.2</v>
      </c>
      <c r="M920" s="2">
        <v>500</v>
      </c>
    </row>
    <row r="921" spans="2:13" ht="12.75">
      <c r="B921" s="274"/>
      <c r="F921" s="70"/>
      <c r="H921" s="6">
        <f>H920-B921</f>
        <v>0</v>
      </c>
      <c r="I921" s="24">
        <f aca="true" t="shared" si="40" ref="I921:I926">+B921/M921</f>
        <v>0</v>
      </c>
      <c r="M921" s="2">
        <v>500</v>
      </c>
    </row>
    <row r="922" spans="2:13" ht="12.75">
      <c r="B922" s="274"/>
      <c r="F922" s="70"/>
      <c r="H922" s="6">
        <f>H921-B922</f>
        <v>0</v>
      </c>
      <c r="I922" s="24">
        <f t="shared" si="40"/>
        <v>0</v>
      </c>
      <c r="M922" s="2">
        <v>500</v>
      </c>
    </row>
    <row r="923" spans="2:13" ht="12.75">
      <c r="B923" s="274"/>
      <c r="F923" s="70"/>
      <c r="H923" s="6">
        <f>H922-B923</f>
        <v>0</v>
      </c>
      <c r="I923" s="24">
        <f t="shared" si="40"/>
        <v>0</v>
      </c>
      <c r="M923" s="2">
        <v>500</v>
      </c>
    </row>
    <row r="924" spans="2:13" ht="12.75">
      <c r="B924" s="276"/>
      <c r="F924" s="70"/>
      <c r="H924" s="6">
        <f>H923-B924</f>
        <v>0</v>
      </c>
      <c r="I924" s="24">
        <f t="shared" si="40"/>
        <v>0</v>
      </c>
      <c r="M924" s="2">
        <v>500</v>
      </c>
    </row>
    <row r="925" spans="1:13" ht="12.75">
      <c r="A925" s="13"/>
      <c r="B925" s="273">
        <f>+B931+B937+B943+B948+B954+B960</f>
        <v>39500</v>
      </c>
      <c r="C925" s="75" t="s">
        <v>407</v>
      </c>
      <c r="D925" s="76" t="s">
        <v>408</v>
      </c>
      <c r="E925" s="75" t="s">
        <v>117</v>
      </c>
      <c r="F925" s="77" t="s">
        <v>409</v>
      </c>
      <c r="G925" s="78" t="s">
        <v>73</v>
      </c>
      <c r="H925" s="79"/>
      <c r="I925" s="80">
        <f t="shared" si="40"/>
        <v>79</v>
      </c>
      <c r="J925" s="80"/>
      <c r="K925" s="80"/>
      <c r="L925" s="81"/>
      <c r="M925" s="2">
        <v>500</v>
      </c>
    </row>
    <row r="926" spans="1:13" s="81" customFormat="1" ht="12.75">
      <c r="A926" s="1"/>
      <c r="B926" s="274"/>
      <c r="C926" s="1"/>
      <c r="D926" s="1"/>
      <c r="E926" s="1"/>
      <c r="F926" s="70"/>
      <c r="G926" s="29"/>
      <c r="H926" s="6">
        <f>H925-B926</f>
        <v>0</v>
      </c>
      <c r="I926" s="24">
        <f t="shared" si="40"/>
        <v>0</v>
      </c>
      <c r="J926"/>
      <c r="K926"/>
      <c r="L926"/>
      <c r="M926" s="2">
        <v>500</v>
      </c>
    </row>
    <row r="927" spans="2:13" ht="12.75">
      <c r="B927" s="274">
        <v>2500</v>
      </c>
      <c r="C927" s="1" t="s">
        <v>35</v>
      </c>
      <c r="D927" s="1" t="s">
        <v>17</v>
      </c>
      <c r="E927" s="1" t="s">
        <v>136</v>
      </c>
      <c r="F927" s="70" t="s">
        <v>410</v>
      </c>
      <c r="G927" s="29" t="s">
        <v>369</v>
      </c>
      <c r="H927" s="6">
        <f>H926-B927</f>
        <v>-2500</v>
      </c>
      <c r="I927" s="24">
        <v>5</v>
      </c>
      <c r="K927" t="s">
        <v>35</v>
      </c>
      <c r="L927">
        <v>21</v>
      </c>
      <c r="M927" s="2">
        <v>500</v>
      </c>
    </row>
    <row r="928" spans="2:13" ht="12.75">
      <c r="B928" s="274">
        <v>2500</v>
      </c>
      <c r="C928" s="1" t="s">
        <v>35</v>
      </c>
      <c r="D928" s="1" t="s">
        <v>17</v>
      </c>
      <c r="E928" s="1" t="s">
        <v>136</v>
      </c>
      <c r="F928" s="70" t="s">
        <v>411</v>
      </c>
      <c r="G928" s="29" t="s">
        <v>382</v>
      </c>
      <c r="H928" s="6">
        <f>H927-B928</f>
        <v>-5000</v>
      </c>
      <c r="I928" s="24">
        <v>5</v>
      </c>
      <c r="K928" t="s">
        <v>35</v>
      </c>
      <c r="L928">
        <v>21</v>
      </c>
      <c r="M928" s="2">
        <v>500</v>
      </c>
    </row>
    <row r="929" spans="2:13" ht="12.75">
      <c r="B929" s="274">
        <v>2500</v>
      </c>
      <c r="C929" s="1" t="s">
        <v>35</v>
      </c>
      <c r="D929" s="1" t="s">
        <v>17</v>
      </c>
      <c r="E929" s="1" t="s">
        <v>136</v>
      </c>
      <c r="F929" s="70" t="s">
        <v>412</v>
      </c>
      <c r="G929" s="29" t="s">
        <v>384</v>
      </c>
      <c r="H929" s="6">
        <f>H928-B929</f>
        <v>-7500</v>
      </c>
      <c r="I929" s="24">
        <v>5</v>
      </c>
      <c r="K929" t="s">
        <v>35</v>
      </c>
      <c r="L929">
        <v>21</v>
      </c>
      <c r="M929" s="2">
        <v>500</v>
      </c>
    </row>
    <row r="930" spans="2:13" ht="12.75">
      <c r="B930" s="274">
        <v>2000</v>
      </c>
      <c r="C930" s="1" t="s">
        <v>35</v>
      </c>
      <c r="D930" s="1" t="s">
        <v>17</v>
      </c>
      <c r="E930" s="1" t="s">
        <v>85</v>
      </c>
      <c r="F930" s="70" t="s">
        <v>413</v>
      </c>
      <c r="G930" s="29" t="s">
        <v>382</v>
      </c>
      <c r="H930" s="6">
        <f>H929-B930</f>
        <v>-9500</v>
      </c>
      <c r="I930" s="24">
        <f aca="true" t="shared" si="41" ref="I930:I936">+B930/M930</f>
        <v>4</v>
      </c>
      <c r="K930" t="s">
        <v>35</v>
      </c>
      <c r="L930">
        <v>21</v>
      </c>
      <c r="M930" s="2">
        <v>500</v>
      </c>
    </row>
    <row r="931" spans="1:13" ht="12.75">
      <c r="A931" s="13"/>
      <c r="B931" s="273">
        <f>SUM(B927:B930)</f>
        <v>9500</v>
      </c>
      <c r="C931" s="13" t="s">
        <v>35</v>
      </c>
      <c r="D931" s="13"/>
      <c r="E931" s="13"/>
      <c r="F931" s="82"/>
      <c r="G931" s="20"/>
      <c r="H931" s="79">
        <v>0</v>
      </c>
      <c r="I931" s="80">
        <f t="shared" si="41"/>
        <v>19</v>
      </c>
      <c r="J931" s="81"/>
      <c r="K931" s="81"/>
      <c r="L931" s="81"/>
      <c r="M931" s="2">
        <v>500</v>
      </c>
    </row>
    <row r="932" spans="1:13" s="81" customFormat="1" ht="12.75">
      <c r="A932" s="1"/>
      <c r="B932" s="274"/>
      <c r="C932" s="1"/>
      <c r="D932" s="1"/>
      <c r="E932" s="1"/>
      <c r="F932" s="70"/>
      <c r="G932" s="29"/>
      <c r="H932" s="6">
        <f>H931-B932</f>
        <v>0</v>
      </c>
      <c r="I932" s="24">
        <f t="shared" si="41"/>
        <v>0</v>
      </c>
      <c r="J932"/>
      <c r="K932"/>
      <c r="L932"/>
      <c r="M932" s="2">
        <v>500</v>
      </c>
    </row>
    <row r="933" spans="2:13" ht="12.75">
      <c r="B933" s="274"/>
      <c r="F933" s="70"/>
      <c r="H933" s="6">
        <f>H932-B933</f>
        <v>0</v>
      </c>
      <c r="I933" s="24">
        <f t="shared" si="41"/>
        <v>0</v>
      </c>
      <c r="M933" s="2">
        <v>500</v>
      </c>
    </row>
    <row r="934" spans="2:13" ht="12.75">
      <c r="B934" s="274">
        <v>2500</v>
      </c>
      <c r="C934" s="1" t="s">
        <v>195</v>
      </c>
      <c r="D934" s="14" t="s">
        <v>17</v>
      </c>
      <c r="E934" s="1" t="s">
        <v>91</v>
      </c>
      <c r="F934" s="70" t="s">
        <v>414</v>
      </c>
      <c r="G934" s="29" t="s">
        <v>380</v>
      </c>
      <c r="H934" s="6">
        <f>H933-B934</f>
        <v>-2500</v>
      </c>
      <c r="I934" s="24">
        <f>+B934/M934</f>
        <v>5</v>
      </c>
      <c r="K934" t="s">
        <v>136</v>
      </c>
      <c r="L934">
        <v>21</v>
      </c>
      <c r="M934" s="2">
        <v>500</v>
      </c>
    </row>
    <row r="935" spans="2:13" ht="12.75">
      <c r="B935" s="274">
        <v>1500</v>
      </c>
      <c r="C935" s="1" t="s">
        <v>415</v>
      </c>
      <c r="D935" s="14" t="s">
        <v>17</v>
      </c>
      <c r="E935" s="1" t="s">
        <v>91</v>
      </c>
      <c r="F935" s="70" t="s">
        <v>416</v>
      </c>
      <c r="G935" s="29" t="s">
        <v>382</v>
      </c>
      <c r="H935" s="6">
        <f>H934-B935</f>
        <v>-4000</v>
      </c>
      <c r="I935" s="24">
        <f t="shared" si="41"/>
        <v>3</v>
      </c>
      <c r="K935" t="s">
        <v>136</v>
      </c>
      <c r="L935">
        <v>21</v>
      </c>
      <c r="M935" s="2">
        <v>500</v>
      </c>
    </row>
    <row r="936" spans="2:13" ht="12.75">
      <c r="B936" s="274">
        <v>3500</v>
      </c>
      <c r="C936" s="1" t="s">
        <v>143</v>
      </c>
      <c r="D936" s="14" t="s">
        <v>17</v>
      </c>
      <c r="E936" s="1" t="s">
        <v>91</v>
      </c>
      <c r="F936" s="70" t="s">
        <v>417</v>
      </c>
      <c r="G936" s="29" t="s">
        <v>384</v>
      </c>
      <c r="H936" s="6">
        <f>H935-B936</f>
        <v>-7500</v>
      </c>
      <c r="I936" s="24">
        <f t="shared" si="41"/>
        <v>7</v>
      </c>
      <c r="K936" t="s">
        <v>136</v>
      </c>
      <c r="L936">
        <v>21</v>
      </c>
      <c r="M936" s="2">
        <v>500</v>
      </c>
    </row>
    <row r="937" spans="1:13" s="81" customFormat="1" ht="12.75">
      <c r="A937" s="13"/>
      <c r="B937" s="273">
        <f>SUM(B934:B936)</f>
        <v>7500</v>
      </c>
      <c r="C937" s="13" t="s">
        <v>59</v>
      </c>
      <c r="D937" s="13"/>
      <c r="E937" s="13"/>
      <c r="F937" s="82"/>
      <c r="G937" s="20"/>
      <c r="H937" s="79">
        <v>0</v>
      </c>
      <c r="I937" s="80">
        <f>+B937/M937</f>
        <v>15</v>
      </c>
      <c r="M937" s="2">
        <v>500</v>
      </c>
    </row>
    <row r="938" spans="1:13" s="17" customFormat="1" ht="12.75">
      <c r="A938" s="14"/>
      <c r="B938" s="275"/>
      <c r="C938" s="14"/>
      <c r="D938" s="14"/>
      <c r="E938" s="14"/>
      <c r="F938" s="93"/>
      <c r="G938" s="32"/>
      <c r="H938" s="6">
        <f>H937-B938</f>
        <v>0</v>
      </c>
      <c r="I938" s="24">
        <f aca="true" t="shared" si="42" ref="I938:I950">+B938/M938</f>
        <v>0</v>
      </c>
      <c r="M938" s="2">
        <v>500</v>
      </c>
    </row>
    <row r="939" spans="1:13" s="17" customFormat="1" ht="12.75">
      <c r="A939" s="14"/>
      <c r="B939" s="275"/>
      <c r="C939" s="14"/>
      <c r="D939" s="14"/>
      <c r="E939" s="14"/>
      <c r="F939" s="93"/>
      <c r="G939" s="32"/>
      <c r="H939" s="6">
        <f>H938-B939</f>
        <v>0</v>
      </c>
      <c r="I939" s="24">
        <f t="shared" si="42"/>
        <v>0</v>
      </c>
      <c r="M939" s="2">
        <v>500</v>
      </c>
    </row>
    <row r="940" spans="2:13" ht="12.75">
      <c r="B940" s="274">
        <v>1600</v>
      </c>
      <c r="C940" s="1" t="s">
        <v>60</v>
      </c>
      <c r="D940" s="14" t="s">
        <v>17</v>
      </c>
      <c r="E940" s="1" t="s">
        <v>103</v>
      </c>
      <c r="F940" s="29" t="s">
        <v>416</v>
      </c>
      <c r="G940" s="29" t="s">
        <v>380</v>
      </c>
      <c r="H940" s="6">
        <f>H939-B940</f>
        <v>-1600</v>
      </c>
      <c r="I940" s="24">
        <f t="shared" si="42"/>
        <v>3.2</v>
      </c>
      <c r="K940" t="s">
        <v>136</v>
      </c>
      <c r="L940">
        <v>21</v>
      </c>
      <c r="M940" s="2">
        <v>500</v>
      </c>
    </row>
    <row r="941" spans="2:13" ht="12.75">
      <c r="B941" s="274">
        <v>1500</v>
      </c>
      <c r="C941" s="1" t="s">
        <v>60</v>
      </c>
      <c r="D941" s="14" t="s">
        <v>17</v>
      </c>
      <c r="E941" s="1" t="s">
        <v>103</v>
      </c>
      <c r="F941" s="29" t="s">
        <v>416</v>
      </c>
      <c r="G941" s="29" t="s">
        <v>382</v>
      </c>
      <c r="H941" s="6">
        <f>H940-B941</f>
        <v>-3100</v>
      </c>
      <c r="I941" s="24">
        <f t="shared" si="42"/>
        <v>3</v>
      </c>
      <c r="K941" t="s">
        <v>136</v>
      </c>
      <c r="L941">
        <v>21</v>
      </c>
      <c r="M941" s="2">
        <v>500</v>
      </c>
    </row>
    <row r="942" spans="2:13" ht="12.75">
      <c r="B942" s="274">
        <v>1400</v>
      </c>
      <c r="C942" s="1" t="s">
        <v>60</v>
      </c>
      <c r="D942" s="14" t="s">
        <v>17</v>
      </c>
      <c r="E942" s="1" t="s">
        <v>103</v>
      </c>
      <c r="F942" s="29" t="s">
        <v>416</v>
      </c>
      <c r="G942" s="29" t="s">
        <v>384</v>
      </c>
      <c r="H942" s="6">
        <f>H941-B942</f>
        <v>-4500</v>
      </c>
      <c r="I942" s="24">
        <f t="shared" si="42"/>
        <v>2.8</v>
      </c>
      <c r="K942" t="s">
        <v>136</v>
      </c>
      <c r="L942">
        <v>21</v>
      </c>
      <c r="M942" s="2">
        <v>500</v>
      </c>
    </row>
    <row r="943" spans="1:13" s="81" customFormat="1" ht="12.75">
      <c r="A943" s="13"/>
      <c r="B943" s="273">
        <f>SUM(B940:B942)</f>
        <v>4500</v>
      </c>
      <c r="C943" s="13"/>
      <c r="D943" s="13"/>
      <c r="E943" s="13"/>
      <c r="F943" s="82"/>
      <c r="G943" s="20"/>
      <c r="H943" s="79">
        <v>0</v>
      </c>
      <c r="I943" s="80">
        <f t="shared" si="42"/>
        <v>9</v>
      </c>
      <c r="M943" s="2">
        <v>500</v>
      </c>
    </row>
    <row r="944" spans="1:13" s="81" customFormat="1" ht="12.75">
      <c r="A944" s="1"/>
      <c r="B944" s="274"/>
      <c r="C944" s="1"/>
      <c r="D944" s="1"/>
      <c r="E944" s="1"/>
      <c r="F944" s="70"/>
      <c r="G944" s="29"/>
      <c r="H944" s="6">
        <f>H943-B944</f>
        <v>0</v>
      </c>
      <c r="I944" s="24">
        <f t="shared" si="42"/>
        <v>0</v>
      </c>
      <c r="J944"/>
      <c r="K944"/>
      <c r="L944"/>
      <c r="M944" s="2">
        <v>500</v>
      </c>
    </row>
    <row r="945" spans="1:13" s="81" customFormat="1" ht="12.75">
      <c r="A945" s="1"/>
      <c r="B945" s="274"/>
      <c r="C945" s="1"/>
      <c r="D945" s="1"/>
      <c r="E945" s="1"/>
      <c r="F945" s="70"/>
      <c r="G945" s="29"/>
      <c r="H945" s="6">
        <f aca="true" t="shared" si="43" ref="H945:H950">H944-B945</f>
        <v>0</v>
      </c>
      <c r="I945" s="24">
        <f t="shared" si="42"/>
        <v>0</v>
      </c>
      <c r="J945"/>
      <c r="K945"/>
      <c r="L945"/>
      <c r="M945" s="2">
        <v>500</v>
      </c>
    </row>
    <row r="946" spans="1:13" s="81" customFormat="1" ht="12.75">
      <c r="A946" s="1"/>
      <c r="B946" s="274">
        <v>5000</v>
      </c>
      <c r="C946" s="1" t="s">
        <v>63</v>
      </c>
      <c r="D946" s="14" t="s">
        <v>17</v>
      </c>
      <c r="E946" s="1" t="s">
        <v>91</v>
      </c>
      <c r="F946" s="29" t="s">
        <v>418</v>
      </c>
      <c r="G946" s="29" t="s">
        <v>380</v>
      </c>
      <c r="H946" s="6">
        <f t="shared" si="43"/>
        <v>-5000</v>
      </c>
      <c r="I946" s="24">
        <f t="shared" si="42"/>
        <v>10</v>
      </c>
      <c r="J946"/>
      <c r="K946" t="s">
        <v>136</v>
      </c>
      <c r="L946">
        <v>21</v>
      </c>
      <c r="M946" s="2">
        <v>500</v>
      </c>
    </row>
    <row r="947" spans="1:13" s="81" customFormat="1" ht="12.75">
      <c r="A947" s="1"/>
      <c r="B947" s="274">
        <v>5000</v>
      </c>
      <c r="C947" s="1" t="s">
        <v>63</v>
      </c>
      <c r="D947" s="14" t="s">
        <v>17</v>
      </c>
      <c r="E947" s="1" t="s">
        <v>91</v>
      </c>
      <c r="F947" s="29" t="s">
        <v>416</v>
      </c>
      <c r="G947" s="29" t="s">
        <v>382</v>
      </c>
      <c r="H947" s="6">
        <f t="shared" si="43"/>
        <v>-10000</v>
      </c>
      <c r="I947" s="24">
        <f t="shared" si="42"/>
        <v>10</v>
      </c>
      <c r="J947"/>
      <c r="K947" t="s">
        <v>136</v>
      </c>
      <c r="L947">
        <v>21</v>
      </c>
      <c r="M947" s="2">
        <v>500</v>
      </c>
    </row>
    <row r="948" spans="1:13" s="81" customFormat="1" ht="12.75">
      <c r="A948" s="13"/>
      <c r="B948" s="273">
        <f>SUM(B946:B947)</f>
        <v>10000</v>
      </c>
      <c r="C948" s="13" t="s">
        <v>63</v>
      </c>
      <c r="D948" s="13"/>
      <c r="E948" s="13"/>
      <c r="F948" s="82"/>
      <c r="G948" s="20"/>
      <c r="H948" s="79">
        <v>0</v>
      </c>
      <c r="I948" s="80">
        <f>+B948/M948</f>
        <v>20</v>
      </c>
      <c r="M948" s="2">
        <v>500</v>
      </c>
    </row>
    <row r="949" spans="1:13" s="81" customFormat="1" ht="12.75">
      <c r="A949" s="1"/>
      <c r="B949" s="274"/>
      <c r="C949" s="1"/>
      <c r="D949" s="1"/>
      <c r="E949" s="1"/>
      <c r="F949" s="70"/>
      <c r="G949" s="29"/>
      <c r="H949" s="6">
        <f t="shared" si="43"/>
        <v>0</v>
      </c>
      <c r="I949" s="24">
        <f t="shared" si="42"/>
        <v>0</v>
      </c>
      <c r="J949"/>
      <c r="K949"/>
      <c r="L949"/>
      <c r="M949" s="2">
        <v>500</v>
      </c>
    </row>
    <row r="950" spans="2:13" ht="12.75">
      <c r="B950" s="274"/>
      <c r="F950" s="70"/>
      <c r="H950" s="6">
        <f t="shared" si="43"/>
        <v>0</v>
      </c>
      <c r="I950" s="24">
        <f t="shared" si="42"/>
        <v>0</v>
      </c>
      <c r="M950" s="2">
        <v>500</v>
      </c>
    </row>
    <row r="951" spans="2:13" ht="12.75">
      <c r="B951" s="274">
        <v>2000</v>
      </c>
      <c r="C951" s="1" t="s">
        <v>66</v>
      </c>
      <c r="D951" s="14" t="s">
        <v>17</v>
      </c>
      <c r="E951" s="1" t="s">
        <v>91</v>
      </c>
      <c r="F951" s="29" t="s">
        <v>416</v>
      </c>
      <c r="G951" s="29" t="s">
        <v>380</v>
      </c>
      <c r="H951" s="6">
        <f>H950-B951</f>
        <v>-2000</v>
      </c>
      <c r="I951" s="24">
        <v>4</v>
      </c>
      <c r="K951" t="s">
        <v>136</v>
      </c>
      <c r="L951">
        <v>21</v>
      </c>
      <c r="M951" s="2">
        <v>500</v>
      </c>
    </row>
    <row r="952" spans="2:13" ht="12.75">
      <c r="B952" s="274">
        <v>2000</v>
      </c>
      <c r="C952" s="1" t="s">
        <v>66</v>
      </c>
      <c r="D952" s="14" t="s">
        <v>17</v>
      </c>
      <c r="E952" s="1" t="s">
        <v>91</v>
      </c>
      <c r="F952" s="29" t="s">
        <v>416</v>
      </c>
      <c r="G952" s="29" t="s">
        <v>382</v>
      </c>
      <c r="H952" s="6">
        <f>H951-B952</f>
        <v>-4000</v>
      </c>
      <c r="I952" s="24">
        <v>4</v>
      </c>
      <c r="K952" t="s">
        <v>136</v>
      </c>
      <c r="L952">
        <v>21</v>
      </c>
      <c r="M952" s="2">
        <v>500</v>
      </c>
    </row>
    <row r="953" spans="2:13" ht="12.75">
      <c r="B953" s="274">
        <v>2000</v>
      </c>
      <c r="C953" s="1" t="s">
        <v>66</v>
      </c>
      <c r="D953" s="14" t="s">
        <v>17</v>
      </c>
      <c r="E953" s="1" t="s">
        <v>91</v>
      </c>
      <c r="F953" s="29" t="s">
        <v>416</v>
      </c>
      <c r="G953" s="29" t="s">
        <v>384</v>
      </c>
      <c r="H953" s="6">
        <f>H952-B953</f>
        <v>-6000</v>
      </c>
      <c r="I953" s="24">
        <v>4</v>
      </c>
      <c r="K953" t="s">
        <v>136</v>
      </c>
      <c r="L953">
        <v>21</v>
      </c>
      <c r="M953" s="2">
        <v>500</v>
      </c>
    </row>
    <row r="954" spans="1:13" s="81" customFormat="1" ht="12.75">
      <c r="A954" s="13"/>
      <c r="B954" s="273">
        <f>SUM(B951:B953)</f>
        <v>6000</v>
      </c>
      <c r="C954" s="13" t="s">
        <v>66</v>
      </c>
      <c r="D954" s="13"/>
      <c r="E954" s="13"/>
      <c r="F954" s="82"/>
      <c r="G954" s="20"/>
      <c r="H954" s="79">
        <v>0</v>
      </c>
      <c r="I954" s="80">
        <f>+B954/M954</f>
        <v>12</v>
      </c>
      <c r="M954" s="2">
        <v>500</v>
      </c>
    </row>
    <row r="955" spans="1:13" s="17" customFormat="1" ht="12.75">
      <c r="A955" s="14"/>
      <c r="B955" s="275"/>
      <c r="C955" s="14"/>
      <c r="D955" s="14"/>
      <c r="E955" s="14"/>
      <c r="F955" s="93"/>
      <c r="G955" s="32"/>
      <c r="H955" s="6">
        <f>H954-B955</f>
        <v>0</v>
      </c>
      <c r="I955" s="24">
        <v>4</v>
      </c>
      <c r="M955" s="2">
        <v>500</v>
      </c>
    </row>
    <row r="956" spans="1:13" s="17" customFormat="1" ht="12.75">
      <c r="A956" s="14"/>
      <c r="B956" s="275"/>
      <c r="C956" s="14"/>
      <c r="D956" s="14"/>
      <c r="E956" s="14"/>
      <c r="F956" s="93"/>
      <c r="G956" s="32"/>
      <c r="H956" s="6">
        <f>H955-B956</f>
        <v>0</v>
      </c>
      <c r="I956" s="24">
        <v>5</v>
      </c>
      <c r="M956" s="2">
        <v>500</v>
      </c>
    </row>
    <row r="957" spans="2:13" ht="12.75">
      <c r="B957" s="274">
        <v>500</v>
      </c>
      <c r="C957" s="1" t="s">
        <v>106</v>
      </c>
      <c r="D957" s="14" t="s">
        <v>17</v>
      </c>
      <c r="E957" s="1" t="s">
        <v>68</v>
      </c>
      <c r="F957" s="70" t="s">
        <v>416</v>
      </c>
      <c r="G957" s="29" t="s">
        <v>380</v>
      </c>
      <c r="H957" s="6">
        <f>H956-B957</f>
        <v>-500</v>
      </c>
      <c r="I957" s="24">
        <v>1</v>
      </c>
      <c r="K957" t="s">
        <v>136</v>
      </c>
      <c r="L957">
        <v>21</v>
      </c>
      <c r="M957" s="2">
        <v>500</v>
      </c>
    </row>
    <row r="958" spans="2:13" ht="12.75">
      <c r="B958" s="274">
        <v>1000</v>
      </c>
      <c r="C958" s="1" t="s">
        <v>106</v>
      </c>
      <c r="D958" s="14" t="s">
        <v>17</v>
      </c>
      <c r="E958" s="1" t="s">
        <v>68</v>
      </c>
      <c r="F958" s="70" t="s">
        <v>416</v>
      </c>
      <c r="G958" s="29" t="s">
        <v>382</v>
      </c>
      <c r="H958" s="6">
        <f>H957-B958</f>
        <v>-1500</v>
      </c>
      <c r="I958" s="24">
        <v>2</v>
      </c>
      <c r="J958" t="s">
        <v>419</v>
      </c>
      <c r="K958" t="s">
        <v>136</v>
      </c>
      <c r="L958">
        <v>21</v>
      </c>
      <c r="M958" s="2">
        <v>500</v>
      </c>
    </row>
    <row r="959" spans="2:14" ht="12.75">
      <c r="B959" s="274">
        <v>500</v>
      </c>
      <c r="C959" s="14" t="s">
        <v>106</v>
      </c>
      <c r="D959" s="14" t="s">
        <v>17</v>
      </c>
      <c r="E959" s="1" t="s">
        <v>68</v>
      </c>
      <c r="F959" s="70" t="s">
        <v>416</v>
      </c>
      <c r="G959" s="29" t="s">
        <v>384</v>
      </c>
      <c r="H959" s="6">
        <f>H958-B959</f>
        <v>-2000</v>
      </c>
      <c r="I959" s="24">
        <v>1</v>
      </c>
      <c r="K959" t="s">
        <v>136</v>
      </c>
      <c r="L959">
        <v>21</v>
      </c>
      <c r="M959" s="2">
        <v>500</v>
      </c>
      <c r="N959" s="41"/>
    </row>
    <row r="960" spans="1:13" s="81" customFormat="1" ht="12.75">
      <c r="A960" s="13"/>
      <c r="B960" s="273">
        <f>SUM(B957:B959)</f>
        <v>2000</v>
      </c>
      <c r="C960" s="13"/>
      <c r="D960" s="13"/>
      <c r="E960" s="13" t="s">
        <v>68</v>
      </c>
      <c r="F960" s="82"/>
      <c r="G960" s="20"/>
      <c r="H960" s="79">
        <v>0</v>
      </c>
      <c r="I960" s="80">
        <f aca="true" t="shared" si="44" ref="I960:I984">+B960/M960</f>
        <v>4</v>
      </c>
      <c r="M960" s="2">
        <v>500</v>
      </c>
    </row>
    <row r="961" spans="2:13" ht="12.75">
      <c r="B961" s="274"/>
      <c r="F961" s="70"/>
      <c r="H961" s="6">
        <f aca="true" t="shared" si="45" ref="H961:H1020">H960-B961</f>
        <v>0</v>
      </c>
      <c r="I961" s="24">
        <f t="shared" si="44"/>
        <v>0</v>
      </c>
      <c r="M961" s="2">
        <v>500</v>
      </c>
    </row>
    <row r="962" spans="2:13" ht="12.75">
      <c r="B962" s="275"/>
      <c r="D962" s="14"/>
      <c r="F962" s="70"/>
      <c r="G962" s="33"/>
      <c r="H962" s="6">
        <f t="shared" si="45"/>
        <v>0</v>
      </c>
      <c r="I962" s="24">
        <f t="shared" si="44"/>
        <v>0</v>
      </c>
      <c r="M962" s="2">
        <v>500</v>
      </c>
    </row>
    <row r="963" spans="2:13" ht="12.75">
      <c r="B963" s="275"/>
      <c r="C963" s="35"/>
      <c r="D963" s="14"/>
      <c r="E963" s="35"/>
      <c r="F963" s="70"/>
      <c r="G963" s="33"/>
      <c r="H963" s="6">
        <f t="shared" si="45"/>
        <v>0</v>
      </c>
      <c r="I963" s="24">
        <f t="shared" si="44"/>
        <v>0</v>
      </c>
      <c r="M963" s="2">
        <v>500</v>
      </c>
    </row>
    <row r="964" spans="2:13" ht="12.75">
      <c r="B964" s="275"/>
      <c r="C964" s="14"/>
      <c r="D964" s="14"/>
      <c r="E964" s="37"/>
      <c r="F964" s="70"/>
      <c r="G964" s="38"/>
      <c r="H964" s="6">
        <f t="shared" si="45"/>
        <v>0</v>
      </c>
      <c r="I964" s="24">
        <f t="shared" si="44"/>
        <v>0</v>
      </c>
      <c r="M964" s="2">
        <v>500</v>
      </c>
    </row>
    <row r="965" spans="1:13" ht="12.75">
      <c r="A965" s="13"/>
      <c r="B965" s="273">
        <f>+B985+B992+B998+B1005+B1012+B1016+B972</f>
        <v>65100</v>
      </c>
      <c r="C965" s="75" t="s">
        <v>420</v>
      </c>
      <c r="D965" s="76" t="s">
        <v>421</v>
      </c>
      <c r="E965" s="75" t="s">
        <v>422</v>
      </c>
      <c r="F965" s="77" t="s">
        <v>423</v>
      </c>
      <c r="G965" s="78" t="s">
        <v>231</v>
      </c>
      <c r="H965" s="79"/>
      <c r="I965" s="80">
        <f>+B965/M965</f>
        <v>130.2</v>
      </c>
      <c r="J965" s="80"/>
      <c r="K965" s="80"/>
      <c r="L965" s="81"/>
      <c r="M965" s="2">
        <v>500</v>
      </c>
    </row>
    <row r="966" spans="1:13" ht="12.75">
      <c r="A966" s="14"/>
      <c r="B966" s="275"/>
      <c r="C966" s="14"/>
      <c r="D966" s="14"/>
      <c r="E966" s="14"/>
      <c r="F966" s="70"/>
      <c r="G966" s="32"/>
      <c r="H966" s="6">
        <f t="shared" si="45"/>
        <v>0</v>
      </c>
      <c r="I966" s="24">
        <f t="shared" si="44"/>
        <v>0</v>
      </c>
      <c r="J966" s="17"/>
      <c r="K966" s="17"/>
      <c r="L966" s="17"/>
      <c r="M966" s="2">
        <v>500</v>
      </c>
    </row>
    <row r="967" spans="2:13" ht="12.75">
      <c r="B967" s="274">
        <v>2500</v>
      </c>
      <c r="C967" s="1" t="s">
        <v>35</v>
      </c>
      <c r="D967" s="1" t="s">
        <v>17</v>
      </c>
      <c r="E967" s="1" t="s">
        <v>119</v>
      </c>
      <c r="F967" s="70" t="s">
        <v>424</v>
      </c>
      <c r="G967" s="29" t="s">
        <v>382</v>
      </c>
      <c r="H967" s="6">
        <f t="shared" si="45"/>
        <v>-2500</v>
      </c>
      <c r="I967" s="24">
        <v>5</v>
      </c>
      <c r="K967" t="s">
        <v>35</v>
      </c>
      <c r="L967" s="39">
        <v>22</v>
      </c>
      <c r="M967" s="2">
        <v>500</v>
      </c>
    </row>
    <row r="968" spans="2:13" ht="12.75">
      <c r="B968" s="274">
        <v>2500</v>
      </c>
      <c r="C968" s="1" t="s">
        <v>35</v>
      </c>
      <c r="D968" s="1" t="s">
        <v>17</v>
      </c>
      <c r="E968" s="1" t="s">
        <v>119</v>
      </c>
      <c r="F968" s="70" t="s">
        <v>425</v>
      </c>
      <c r="G968" s="29" t="s">
        <v>384</v>
      </c>
      <c r="H968" s="6">
        <f t="shared" si="45"/>
        <v>-5000</v>
      </c>
      <c r="I968" s="24">
        <v>5</v>
      </c>
      <c r="K968" t="s">
        <v>35</v>
      </c>
      <c r="L968" s="39">
        <v>22</v>
      </c>
      <c r="M968" s="2">
        <v>500</v>
      </c>
    </row>
    <row r="969" spans="2:13" ht="12.75">
      <c r="B969" s="274">
        <v>2500</v>
      </c>
      <c r="C969" s="1" t="s">
        <v>35</v>
      </c>
      <c r="D969" s="1" t="s">
        <v>17</v>
      </c>
      <c r="E969" s="1" t="s">
        <v>119</v>
      </c>
      <c r="F969" s="70" t="s">
        <v>426</v>
      </c>
      <c r="G969" s="29" t="s">
        <v>386</v>
      </c>
      <c r="H969" s="6">
        <f t="shared" si="45"/>
        <v>-7500</v>
      </c>
      <c r="I969" s="24">
        <v>5</v>
      </c>
      <c r="K969" t="s">
        <v>35</v>
      </c>
      <c r="L969" s="39">
        <v>22</v>
      </c>
      <c r="M969" s="2">
        <v>500</v>
      </c>
    </row>
    <row r="970" spans="2:13" ht="12.75">
      <c r="B970" s="274">
        <v>2500</v>
      </c>
      <c r="C970" s="1" t="s">
        <v>35</v>
      </c>
      <c r="D970" s="1" t="s">
        <v>17</v>
      </c>
      <c r="E970" s="1" t="s">
        <v>119</v>
      </c>
      <c r="F970" s="70" t="s">
        <v>427</v>
      </c>
      <c r="G970" s="29" t="s">
        <v>402</v>
      </c>
      <c r="H970" s="6">
        <f t="shared" si="45"/>
        <v>-10000</v>
      </c>
      <c r="I970" s="24">
        <v>5</v>
      </c>
      <c r="K970" t="s">
        <v>35</v>
      </c>
      <c r="L970" s="39">
        <v>22</v>
      </c>
      <c r="M970" s="2">
        <v>500</v>
      </c>
    </row>
    <row r="971" spans="2:13" ht="12.75">
      <c r="B971" s="274">
        <v>2000</v>
      </c>
      <c r="C971" s="1" t="s">
        <v>35</v>
      </c>
      <c r="D971" s="1" t="s">
        <v>17</v>
      </c>
      <c r="E971" s="1" t="s">
        <v>85</v>
      </c>
      <c r="F971" s="70" t="s">
        <v>428</v>
      </c>
      <c r="G971" s="29" t="s">
        <v>386</v>
      </c>
      <c r="H971" s="6">
        <f t="shared" si="45"/>
        <v>-12000</v>
      </c>
      <c r="I971" s="24">
        <f>+B971/M971</f>
        <v>4</v>
      </c>
      <c r="K971" t="s">
        <v>35</v>
      </c>
      <c r="L971">
        <v>22</v>
      </c>
      <c r="M971" s="2">
        <v>500</v>
      </c>
    </row>
    <row r="972" spans="1:13" s="17" customFormat="1" ht="12.75">
      <c r="A972" s="13"/>
      <c r="B972" s="273">
        <f>SUM(B967:B971)</f>
        <v>12000</v>
      </c>
      <c r="C972" s="13" t="s">
        <v>35</v>
      </c>
      <c r="D972" s="13"/>
      <c r="E972" s="13"/>
      <c r="F972" s="82"/>
      <c r="G972" s="20"/>
      <c r="H972" s="79">
        <v>0</v>
      </c>
      <c r="I972" s="80">
        <f t="shared" si="44"/>
        <v>24</v>
      </c>
      <c r="J972" s="81"/>
      <c r="K972" s="81"/>
      <c r="L972" s="81"/>
      <c r="M972" s="2">
        <v>500</v>
      </c>
    </row>
    <row r="973" spans="1:13" s="81" customFormat="1" ht="12.75">
      <c r="A973" s="1"/>
      <c r="B973" s="274"/>
      <c r="C973" s="1"/>
      <c r="D973" s="14"/>
      <c r="E973" s="1"/>
      <c r="F973" s="70"/>
      <c r="G973" s="29"/>
      <c r="H973" s="6">
        <f t="shared" si="45"/>
        <v>0</v>
      </c>
      <c r="I973" s="24">
        <f t="shared" si="44"/>
        <v>0</v>
      </c>
      <c r="J973"/>
      <c r="K973"/>
      <c r="L973"/>
      <c r="M973" s="2">
        <v>500</v>
      </c>
    </row>
    <row r="974" spans="2:13" ht="12.75">
      <c r="B974" s="274"/>
      <c r="D974" s="14"/>
      <c r="F974" s="70"/>
      <c r="H974" s="6">
        <f t="shared" si="45"/>
        <v>0</v>
      </c>
      <c r="I974" s="24">
        <f t="shared" si="44"/>
        <v>0</v>
      </c>
      <c r="M974" s="2">
        <v>500</v>
      </c>
    </row>
    <row r="975" spans="2:13" ht="12.75">
      <c r="B975" s="274">
        <v>3000</v>
      </c>
      <c r="C975" s="1" t="s">
        <v>429</v>
      </c>
      <c r="D975" s="14" t="s">
        <v>17</v>
      </c>
      <c r="E975" s="1" t="s">
        <v>91</v>
      </c>
      <c r="F975" s="70" t="s">
        <v>430</v>
      </c>
      <c r="G975" s="29" t="s">
        <v>382</v>
      </c>
      <c r="H975" s="6">
        <f t="shared" si="45"/>
        <v>-3000</v>
      </c>
      <c r="I975" s="24">
        <f t="shared" si="44"/>
        <v>6</v>
      </c>
      <c r="K975" t="s">
        <v>119</v>
      </c>
      <c r="L975">
        <v>22</v>
      </c>
      <c r="M975" s="2">
        <v>500</v>
      </c>
    </row>
    <row r="976" spans="2:13" ht="12.75">
      <c r="B976" s="274">
        <v>3000</v>
      </c>
      <c r="C976" s="1" t="s">
        <v>431</v>
      </c>
      <c r="D976" s="14" t="s">
        <v>17</v>
      </c>
      <c r="E976" s="1" t="s">
        <v>91</v>
      </c>
      <c r="F976" s="70" t="s">
        <v>432</v>
      </c>
      <c r="G976" s="29" t="s">
        <v>382</v>
      </c>
      <c r="H976" s="6">
        <f t="shared" si="45"/>
        <v>-6000</v>
      </c>
      <c r="I976" s="24">
        <f t="shared" si="44"/>
        <v>6</v>
      </c>
      <c r="K976" t="s">
        <v>119</v>
      </c>
      <c r="L976">
        <v>22</v>
      </c>
      <c r="M976" s="2">
        <v>500</v>
      </c>
    </row>
    <row r="977" spans="2:13" ht="12.75">
      <c r="B977" s="274">
        <v>1000</v>
      </c>
      <c r="C977" s="1" t="s">
        <v>433</v>
      </c>
      <c r="D977" s="14" t="s">
        <v>17</v>
      </c>
      <c r="E977" s="1" t="s">
        <v>91</v>
      </c>
      <c r="F977" s="70" t="s">
        <v>430</v>
      </c>
      <c r="G977" s="29" t="s">
        <v>382</v>
      </c>
      <c r="H977" s="6">
        <f t="shared" si="45"/>
        <v>-7000</v>
      </c>
      <c r="I977" s="24">
        <f t="shared" si="44"/>
        <v>2</v>
      </c>
      <c r="K977" t="s">
        <v>119</v>
      </c>
      <c r="L977">
        <v>22</v>
      </c>
      <c r="M977" s="2">
        <v>500</v>
      </c>
    </row>
    <row r="978" spans="2:13" ht="12.75">
      <c r="B978" s="274">
        <v>1000</v>
      </c>
      <c r="C978" s="1" t="s">
        <v>434</v>
      </c>
      <c r="D978" s="14" t="s">
        <v>17</v>
      </c>
      <c r="E978" s="1" t="s">
        <v>91</v>
      </c>
      <c r="F978" s="70" t="s">
        <v>430</v>
      </c>
      <c r="G978" s="29" t="s">
        <v>382</v>
      </c>
      <c r="H978" s="6">
        <f t="shared" si="45"/>
        <v>-8000</v>
      </c>
      <c r="I978" s="24">
        <f t="shared" si="44"/>
        <v>2</v>
      </c>
      <c r="K978" t="s">
        <v>119</v>
      </c>
      <c r="L978">
        <v>22</v>
      </c>
      <c r="M978" s="2">
        <v>500</v>
      </c>
    </row>
    <row r="979" spans="2:13" ht="12.75">
      <c r="B979" s="274">
        <v>1500</v>
      </c>
      <c r="C979" s="1" t="s">
        <v>435</v>
      </c>
      <c r="D979" s="14" t="s">
        <v>17</v>
      </c>
      <c r="E979" s="1" t="s">
        <v>91</v>
      </c>
      <c r="F979" s="70" t="s">
        <v>430</v>
      </c>
      <c r="G979" s="29" t="s">
        <v>384</v>
      </c>
      <c r="H979" s="6">
        <f t="shared" si="45"/>
        <v>-9500</v>
      </c>
      <c r="I979" s="24">
        <f t="shared" si="44"/>
        <v>3</v>
      </c>
      <c r="K979" t="s">
        <v>119</v>
      </c>
      <c r="L979">
        <v>22</v>
      </c>
      <c r="M979" s="2">
        <v>500</v>
      </c>
    </row>
    <row r="980" spans="1:13" s="81" customFormat="1" ht="12.75">
      <c r="A980" s="1"/>
      <c r="B980" s="274">
        <v>1500</v>
      </c>
      <c r="C980" s="1" t="s">
        <v>436</v>
      </c>
      <c r="D980" s="14" t="s">
        <v>17</v>
      </c>
      <c r="E980" s="1" t="s">
        <v>91</v>
      </c>
      <c r="F980" s="70" t="s">
        <v>430</v>
      </c>
      <c r="G980" s="29" t="s">
        <v>384</v>
      </c>
      <c r="H980" s="6">
        <f t="shared" si="45"/>
        <v>-11000</v>
      </c>
      <c r="I980" s="24">
        <f t="shared" si="44"/>
        <v>3</v>
      </c>
      <c r="J980"/>
      <c r="K980" t="s">
        <v>119</v>
      </c>
      <c r="L980">
        <v>22</v>
      </c>
      <c r="M980" s="2">
        <v>500</v>
      </c>
    </row>
    <row r="981" spans="2:13" ht="12.75">
      <c r="B981" s="276">
        <v>1000</v>
      </c>
      <c r="C981" s="1" t="s">
        <v>437</v>
      </c>
      <c r="D981" s="14" t="s">
        <v>17</v>
      </c>
      <c r="E981" s="1" t="s">
        <v>91</v>
      </c>
      <c r="F981" s="70" t="s">
        <v>430</v>
      </c>
      <c r="G981" s="29" t="s">
        <v>386</v>
      </c>
      <c r="H981" s="6">
        <f t="shared" si="45"/>
        <v>-12000</v>
      </c>
      <c r="I981" s="24">
        <f t="shared" si="44"/>
        <v>2</v>
      </c>
      <c r="K981" t="s">
        <v>119</v>
      </c>
      <c r="L981">
        <v>22</v>
      </c>
      <c r="M981" s="2">
        <v>500</v>
      </c>
    </row>
    <row r="982" spans="2:13" ht="12.75">
      <c r="B982" s="276">
        <v>1000</v>
      </c>
      <c r="C982" s="1" t="s">
        <v>438</v>
      </c>
      <c r="D982" s="14" t="s">
        <v>17</v>
      </c>
      <c r="E982" s="1" t="s">
        <v>91</v>
      </c>
      <c r="F982" s="70" t="s">
        <v>430</v>
      </c>
      <c r="G982" s="29" t="s">
        <v>386</v>
      </c>
      <c r="H982" s="6">
        <f t="shared" si="45"/>
        <v>-13000</v>
      </c>
      <c r="I982" s="24">
        <f t="shared" si="44"/>
        <v>2</v>
      </c>
      <c r="K982" t="s">
        <v>119</v>
      </c>
      <c r="L982">
        <v>22</v>
      </c>
      <c r="M982" s="2">
        <v>500</v>
      </c>
    </row>
    <row r="983" spans="2:13" ht="12.75">
      <c r="B983" s="274">
        <v>3500</v>
      </c>
      <c r="C983" s="1" t="s">
        <v>439</v>
      </c>
      <c r="D983" s="14" t="s">
        <v>17</v>
      </c>
      <c r="E983" s="1" t="s">
        <v>91</v>
      </c>
      <c r="F983" s="70" t="s">
        <v>440</v>
      </c>
      <c r="G983" s="29" t="s">
        <v>402</v>
      </c>
      <c r="H983" s="6">
        <f t="shared" si="45"/>
        <v>-16500</v>
      </c>
      <c r="I983" s="24">
        <f t="shared" si="44"/>
        <v>7</v>
      </c>
      <c r="K983" t="s">
        <v>119</v>
      </c>
      <c r="L983">
        <v>22</v>
      </c>
      <c r="M983" s="2">
        <v>500</v>
      </c>
    </row>
    <row r="984" spans="1:13" ht="12.75">
      <c r="A984" s="14"/>
      <c r="B984" s="275">
        <v>3000</v>
      </c>
      <c r="C984" s="14" t="s">
        <v>441</v>
      </c>
      <c r="D984" s="14" t="s">
        <v>17</v>
      </c>
      <c r="E984" s="14" t="s">
        <v>91</v>
      </c>
      <c r="F984" s="93" t="s">
        <v>430</v>
      </c>
      <c r="G984" s="32" t="s">
        <v>402</v>
      </c>
      <c r="H984" s="31">
        <f t="shared" si="45"/>
        <v>-19500</v>
      </c>
      <c r="I984" s="85">
        <f t="shared" si="44"/>
        <v>6</v>
      </c>
      <c r="J984" s="266"/>
      <c r="K984" s="17" t="s">
        <v>119</v>
      </c>
      <c r="L984" s="17">
        <v>22</v>
      </c>
      <c r="M984" s="2">
        <v>500</v>
      </c>
    </row>
    <row r="985" spans="1:13" ht="12.75">
      <c r="A985" s="13"/>
      <c r="B985" s="273">
        <f>SUM(B975:B984)</f>
        <v>19500</v>
      </c>
      <c r="C985" s="13" t="s">
        <v>59</v>
      </c>
      <c r="D985" s="13"/>
      <c r="E985" s="13"/>
      <c r="F985" s="82"/>
      <c r="G985" s="20"/>
      <c r="H985" s="79">
        <v>0</v>
      </c>
      <c r="I985" s="80">
        <f>+B985/M985</f>
        <v>39</v>
      </c>
      <c r="J985" s="81"/>
      <c r="K985" s="81"/>
      <c r="L985" s="81"/>
      <c r="M985" s="2">
        <v>500</v>
      </c>
    </row>
    <row r="986" spans="1:13" s="81" customFormat="1" ht="12.75">
      <c r="A986" s="1"/>
      <c r="B986" s="274"/>
      <c r="C986" s="1"/>
      <c r="D986" s="14"/>
      <c r="E986" s="1"/>
      <c r="F986" s="70"/>
      <c r="G986" s="29"/>
      <c r="H986" s="6">
        <f t="shared" si="45"/>
        <v>0</v>
      </c>
      <c r="I986" s="24">
        <f>+B986/M986</f>
        <v>0</v>
      </c>
      <c r="J986"/>
      <c r="K986"/>
      <c r="L986"/>
      <c r="M986" s="2">
        <v>500</v>
      </c>
    </row>
    <row r="987" spans="2:13" ht="12.75">
      <c r="B987" s="274"/>
      <c r="D987" s="14"/>
      <c r="F987" s="70"/>
      <c r="H987" s="6">
        <f t="shared" si="45"/>
        <v>0</v>
      </c>
      <c r="I987" s="24">
        <f>+B987/M987</f>
        <v>0</v>
      </c>
      <c r="M987" s="2">
        <v>500</v>
      </c>
    </row>
    <row r="988" spans="2:13" ht="12.75">
      <c r="B988" s="274">
        <v>1500</v>
      </c>
      <c r="C988" s="1" t="s">
        <v>60</v>
      </c>
      <c r="D988" s="14" t="s">
        <v>17</v>
      </c>
      <c r="E988" s="1" t="s">
        <v>61</v>
      </c>
      <c r="F988" s="70" t="s">
        <v>430</v>
      </c>
      <c r="G988" s="29" t="s">
        <v>382</v>
      </c>
      <c r="H988" s="6">
        <f t="shared" si="45"/>
        <v>-1500</v>
      </c>
      <c r="I988" s="24">
        <v>3</v>
      </c>
      <c r="K988" t="s">
        <v>119</v>
      </c>
      <c r="L988">
        <v>22</v>
      </c>
      <c r="M988" s="2">
        <v>500</v>
      </c>
    </row>
    <row r="989" spans="2:13" ht="12.75">
      <c r="B989" s="274">
        <v>1100</v>
      </c>
      <c r="C989" s="1" t="s">
        <v>60</v>
      </c>
      <c r="D989" s="14" t="s">
        <v>17</v>
      </c>
      <c r="E989" s="1" t="s">
        <v>61</v>
      </c>
      <c r="F989" s="70" t="s">
        <v>430</v>
      </c>
      <c r="G989" s="29" t="s">
        <v>384</v>
      </c>
      <c r="H989" s="6">
        <f t="shared" si="45"/>
        <v>-2600</v>
      </c>
      <c r="I989" s="24">
        <v>2.2</v>
      </c>
      <c r="K989" t="s">
        <v>119</v>
      </c>
      <c r="L989">
        <v>22</v>
      </c>
      <c r="M989" s="2">
        <v>500</v>
      </c>
    </row>
    <row r="990" spans="2:13" ht="12.75">
      <c r="B990" s="274">
        <v>1300</v>
      </c>
      <c r="C990" s="1" t="s">
        <v>60</v>
      </c>
      <c r="D990" s="14" t="s">
        <v>17</v>
      </c>
      <c r="E990" s="1" t="s">
        <v>61</v>
      </c>
      <c r="F990" s="70" t="s">
        <v>430</v>
      </c>
      <c r="G990" s="29" t="s">
        <v>386</v>
      </c>
      <c r="H990" s="6">
        <f t="shared" si="45"/>
        <v>-3900</v>
      </c>
      <c r="I990" s="24">
        <v>2.6</v>
      </c>
      <c r="K990" t="s">
        <v>119</v>
      </c>
      <c r="L990">
        <v>22</v>
      </c>
      <c r="M990" s="2">
        <v>500</v>
      </c>
    </row>
    <row r="991" spans="2:13" ht="12.75">
      <c r="B991" s="274">
        <v>1500</v>
      </c>
      <c r="C991" s="1" t="s">
        <v>60</v>
      </c>
      <c r="D991" s="14" t="s">
        <v>17</v>
      </c>
      <c r="E991" s="1" t="s">
        <v>61</v>
      </c>
      <c r="F991" s="70" t="s">
        <v>430</v>
      </c>
      <c r="G991" s="29" t="s">
        <v>402</v>
      </c>
      <c r="H991" s="6">
        <f t="shared" si="45"/>
        <v>-5400</v>
      </c>
      <c r="I991" s="24">
        <v>3</v>
      </c>
      <c r="K991" t="s">
        <v>119</v>
      </c>
      <c r="L991">
        <v>22</v>
      </c>
      <c r="M991" s="2">
        <v>500</v>
      </c>
    </row>
    <row r="992" spans="1:13" ht="12.75">
      <c r="A992" s="13"/>
      <c r="B992" s="273">
        <f>SUM(B988:B991)</f>
        <v>5400</v>
      </c>
      <c r="C992" s="13"/>
      <c r="D992" s="13"/>
      <c r="E992" s="13" t="s">
        <v>61</v>
      </c>
      <c r="F992" s="82"/>
      <c r="G992" s="20"/>
      <c r="H992" s="79">
        <v>0</v>
      </c>
      <c r="I992" s="80">
        <f>+B992/M992</f>
        <v>10.8</v>
      </c>
      <c r="J992" s="81"/>
      <c r="K992" s="81"/>
      <c r="L992" s="81"/>
      <c r="M992" s="2">
        <v>500</v>
      </c>
    </row>
    <row r="993" spans="1:13" s="81" customFormat="1" ht="12.75">
      <c r="A993" s="1"/>
      <c r="B993" s="274"/>
      <c r="C993" s="1"/>
      <c r="D993" s="14"/>
      <c r="E993" s="1"/>
      <c r="F993" s="70"/>
      <c r="G993" s="29"/>
      <c r="H993" s="6">
        <f t="shared" si="45"/>
        <v>0</v>
      </c>
      <c r="I993" s="24">
        <f>+B993/M993</f>
        <v>0</v>
      </c>
      <c r="J993"/>
      <c r="K993"/>
      <c r="L993"/>
      <c r="M993" s="2">
        <v>500</v>
      </c>
    </row>
    <row r="994" spans="2:13" ht="12.75">
      <c r="B994" s="274"/>
      <c r="D994" s="14"/>
      <c r="F994" s="70"/>
      <c r="H994" s="6">
        <f t="shared" si="45"/>
        <v>0</v>
      </c>
      <c r="I994" s="24">
        <f>+B994/M994</f>
        <v>0</v>
      </c>
      <c r="M994" s="2">
        <v>500</v>
      </c>
    </row>
    <row r="995" spans="2:13" ht="12.75">
      <c r="B995" s="274">
        <v>5000</v>
      </c>
      <c r="C995" s="1" t="s">
        <v>63</v>
      </c>
      <c r="D995" s="14" t="s">
        <v>17</v>
      </c>
      <c r="E995" s="1" t="s">
        <v>91</v>
      </c>
      <c r="F995" s="70" t="s">
        <v>442</v>
      </c>
      <c r="G995" s="29" t="s">
        <v>382</v>
      </c>
      <c r="H995" s="6">
        <f t="shared" si="45"/>
        <v>-5000</v>
      </c>
      <c r="I995" s="24">
        <v>10</v>
      </c>
      <c r="K995" t="s">
        <v>119</v>
      </c>
      <c r="L995">
        <v>22</v>
      </c>
      <c r="M995" s="2">
        <v>500</v>
      </c>
    </row>
    <row r="996" spans="2:13" ht="12.75">
      <c r="B996" s="274">
        <v>5000</v>
      </c>
      <c r="C996" s="1" t="s">
        <v>63</v>
      </c>
      <c r="D996" s="14" t="s">
        <v>17</v>
      </c>
      <c r="E996" s="1" t="s">
        <v>91</v>
      </c>
      <c r="F996" s="70" t="s">
        <v>442</v>
      </c>
      <c r="G996" s="29" t="s">
        <v>384</v>
      </c>
      <c r="H996" s="6">
        <f t="shared" si="45"/>
        <v>-10000</v>
      </c>
      <c r="I996" s="24">
        <v>10</v>
      </c>
      <c r="K996" t="s">
        <v>119</v>
      </c>
      <c r="L996">
        <v>22</v>
      </c>
      <c r="M996" s="2">
        <v>500</v>
      </c>
    </row>
    <row r="997" spans="2:13" ht="12.75">
      <c r="B997" s="274">
        <v>5000</v>
      </c>
      <c r="C997" s="1" t="s">
        <v>63</v>
      </c>
      <c r="D997" s="14" t="s">
        <v>17</v>
      </c>
      <c r="E997" s="1" t="s">
        <v>91</v>
      </c>
      <c r="F997" s="70" t="s">
        <v>442</v>
      </c>
      <c r="G997" s="29" t="s">
        <v>386</v>
      </c>
      <c r="H997" s="6">
        <f t="shared" si="45"/>
        <v>-15000</v>
      </c>
      <c r="I997" s="24">
        <v>10</v>
      </c>
      <c r="K997" t="s">
        <v>119</v>
      </c>
      <c r="L997">
        <v>22</v>
      </c>
      <c r="M997" s="2">
        <v>500</v>
      </c>
    </row>
    <row r="998" spans="1:13" ht="12.75">
      <c r="A998" s="13"/>
      <c r="B998" s="273">
        <f>SUM(B995:B997)</f>
        <v>15000</v>
      </c>
      <c r="C998" s="13" t="s">
        <v>63</v>
      </c>
      <c r="D998" s="13"/>
      <c r="E998" s="13"/>
      <c r="F998" s="82"/>
      <c r="G998" s="20"/>
      <c r="H998" s="79">
        <v>0</v>
      </c>
      <c r="I998" s="80">
        <f>+B998/M998</f>
        <v>30</v>
      </c>
      <c r="J998" s="81"/>
      <c r="K998" s="81"/>
      <c r="L998" s="81"/>
      <c r="M998" s="2">
        <v>500</v>
      </c>
    </row>
    <row r="999" spans="2:13" ht="12.75">
      <c r="B999" s="274"/>
      <c r="D999" s="14"/>
      <c r="F999" s="70"/>
      <c r="H999" s="6">
        <f t="shared" si="45"/>
        <v>0</v>
      </c>
      <c r="I999" s="24">
        <f>+B999/M999</f>
        <v>0</v>
      </c>
      <c r="M999" s="2">
        <v>500</v>
      </c>
    </row>
    <row r="1000" spans="1:13" s="81" customFormat="1" ht="12.75">
      <c r="A1000" s="1"/>
      <c r="B1000" s="274"/>
      <c r="C1000" s="1"/>
      <c r="D1000" s="14"/>
      <c r="E1000" s="1"/>
      <c r="F1000" s="70"/>
      <c r="G1000" s="29"/>
      <c r="H1000" s="6">
        <f t="shared" si="45"/>
        <v>0</v>
      </c>
      <c r="I1000" s="24">
        <f>+B1000/M1000</f>
        <v>0</v>
      </c>
      <c r="J1000"/>
      <c r="K1000"/>
      <c r="L1000"/>
      <c r="M1000" s="2">
        <v>500</v>
      </c>
    </row>
    <row r="1001" spans="2:13" ht="12.75">
      <c r="B1001" s="274">
        <v>2000</v>
      </c>
      <c r="C1001" s="1" t="s">
        <v>66</v>
      </c>
      <c r="D1001" s="14" t="s">
        <v>17</v>
      </c>
      <c r="E1001" s="1" t="s">
        <v>91</v>
      </c>
      <c r="F1001" s="70" t="s">
        <v>430</v>
      </c>
      <c r="G1001" s="29" t="s">
        <v>382</v>
      </c>
      <c r="H1001" s="6">
        <f t="shared" si="45"/>
        <v>-2000</v>
      </c>
      <c r="I1001" s="24">
        <v>4</v>
      </c>
      <c r="K1001" t="s">
        <v>119</v>
      </c>
      <c r="L1001">
        <v>22</v>
      </c>
      <c r="M1001" s="2">
        <v>500</v>
      </c>
    </row>
    <row r="1002" spans="2:13" ht="12.75">
      <c r="B1002" s="274">
        <v>2000</v>
      </c>
      <c r="C1002" s="1" t="s">
        <v>66</v>
      </c>
      <c r="D1002" s="14" t="s">
        <v>17</v>
      </c>
      <c r="E1002" s="1" t="s">
        <v>91</v>
      </c>
      <c r="F1002" s="70" t="s">
        <v>430</v>
      </c>
      <c r="G1002" s="29" t="s">
        <v>384</v>
      </c>
      <c r="H1002" s="6">
        <f t="shared" si="45"/>
        <v>-4000</v>
      </c>
      <c r="I1002" s="24">
        <v>4</v>
      </c>
      <c r="K1002" t="s">
        <v>119</v>
      </c>
      <c r="L1002">
        <v>22</v>
      </c>
      <c r="M1002" s="2">
        <v>500</v>
      </c>
    </row>
    <row r="1003" spans="2:13" ht="12.75">
      <c r="B1003" s="274">
        <v>2000</v>
      </c>
      <c r="C1003" s="1" t="s">
        <v>66</v>
      </c>
      <c r="D1003" s="14" t="s">
        <v>17</v>
      </c>
      <c r="E1003" s="1" t="s">
        <v>91</v>
      </c>
      <c r="F1003" s="70" t="s">
        <v>430</v>
      </c>
      <c r="G1003" s="29" t="s">
        <v>386</v>
      </c>
      <c r="H1003" s="6">
        <f>H1002-B1003</f>
        <v>-6000</v>
      </c>
      <c r="I1003" s="24">
        <v>4</v>
      </c>
      <c r="K1003" t="s">
        <v>119</v>
      </c>
      <c r="L1003">
        <v>22</v>
      </c>
      <c r="M1003" s="2">
        <v>500</v>
      </c>
    </row>
    <row r="1004" spans="1:13" s="98" customFormat="1" ht="12.75">
      <c r="A1004" s="1"/>
      <c r="B1004" s="274">
        <v>2000</v>
      </c>
      <c r="C1004" s="1" t="s">
        <v>66</v>
      </c>
      <c r="D1004" s="14" t="s">
        <v>17</v>
      </c>
      <c r="E1004" s="1" t="s">
        <v>91</v>
      </c>
      <c r="F1004" s="70" t="s">
        <v>430</v>
      </c>
      <c r="G1004" s="29" t="s">
        <v>402</v>
      </c>
      <c r="H1004" s="6">
        <f>H1002-B1004</f>
        <v>-6000</v>
      </c>
      <c r="I1004" s="24">
        <v>4</v>
      </c>
      <c r="J1004"/>
      <c r="K1004" t="s">
        <v>119</v>
      </c>
      <c r="L1004">
        <v>22</v>
      </c>
      <c r="M1004" s="2">
        <v>500</v>
      </c>
    </row>
    <row r="1005" spans="1:13" ht="12.75">
      <c r="A1005" s="13"/>
      <c r="B1005" s="273">
        <f>SUM(B1001:B1004)</f>
        <v>8000</v>
      </c>
      <c r="C1005" s="13" t="s">
        <v>66</v>
      </c>
      <c r="D1005" s="13"/>
      <c r="E1005" s="13"/>
      <c r="F1005" s="82"/>
      <c r="G1005" s="20"/>
      <c r="H1005" s="79">
        <v>0</v>
      </c>
      <c r="I1005" s="80">
        <f>+B1005/M1005</f>
        <v>16</v>
      </c>
      <c r="J1005" s="81"/>
      <c r="K1005" s="81"/>
      <c r="L1005" s="81"/>
      <c r="M1005" s="2">
        <v>500</v>
      </c>
    </row>
    <row r="1006" spans="2:13" ht="12.75">
      <c r="B1006" s="274"/>
      <c r="D1006" s="14"/>
      <c r="F1006" s="70"/>
      <c r="H1006" s="6">
        <f t="shared" si="45"/>
        <v>0</v>
      </c>
      <c r="I1006" s="24">
        <f>+B1006/M1006</f>
        <v>0</v>
      </c>
      <c r="M1006" s="2">
        <v>500</v>
      </c>
    </row>
    <row r="1007" spans="2:13" ht="12.75">
      <c r="B1007" s="274"/>
      <c r="D1007" s="14"/>
      <c r="F1007" s="70"/>
      <c r="H1007" s="6">
        <f t="shared" si="45"/>
        <v>0</v>
      </c>
      <c r="I1007" s="24">
        <f>+B1007/M1007</f>
        <v>0</v>
      </c>
      <c r="M1007" s="2">
        <v>500</v>
      </c>
    </row>
    <row r="1008" spans="2:13" ht="12.75">
      <c r="B1008" s="274">
        <v>1000</v>
      </c>
      <c r="C1008" s="1" t="s">
        <v>106</v>
      </c>
      <c r="D1008" s="14" t="s">
        <v>17</v>
      </c>
      <c r="E1008" s="1" t="s">
        <v>68</v>
      </c>
      <c r="F1008" s="70" t="s">
        <v>430</v>
      </c>
      <c r="G1008" s="29" t="s">
        <v>382</v>
      </c>
      <c r="H1008" s="6">
        <f t="shared" si="45"/>
        <v>-1000</v>
      </c>
      <c r="I1008" s="24">
        <v>2</v>
      </c>
      <c r="K1008" t="s">
        <v>119</v>
      </c>
      <c r="L1008">
        <v>22</v>
      </c>
      <c r="M1008" s="2">
        <v>500</v>
      </c>
    </row>
    <row r="1009" spans="1:13" s="81" customFormat="1" ht="12.75">
      <c r="A1009" s="1"/>
      <c r="B1009" s="276">
        <v>1200</v>
      </c>
      <c r="C1009" s="1" t="s">
        <v>106</v>
      </c>
      <c r="D1009" s="14" t="s">
        <v>17</v>
      </c>
      <c r="E1009" s="1" t="s">
        <v>68</v>
      </c>
      <c r="F1009" s="70" t="s">
        <v>430</v>
      </c>
      <c r="G1009" s="29" t="s">
        <v>384</v>
      </c>
      <c r="H1009" s="6">
        <f t="shared" si="45"/>
        <v>-2200</v>
      </c>
      <c r="I1009" s="24">
        <v>2.4</v>
      </c>
      <c r="J1009"/>
      <c r="K1009" t="s">
        <v>119</v>
      </c>
      <c r="L1009">
        <v>22</v>
      </c>
      <c r="M1009" s="2">
        <v>500</v>
      </c>
    </row>
    <row r="1010" spans="2:13" ht="12.75">
      <c r="B1010" s="274">
        <v>1000</v>
      </c>
      <c r="C1010" s="1" t="s">
        <v>106</v>
      </c>
      <c r="D1010" s="14" t="s">
        <v>17</v>
      </c>
      <c r="E1010" s="1" t="s">
        <v>68</v>
      </c>
      <c r="F1010" s="70" t="s">
        <v>430</v>
      </c>
      <c r="G1010" s="29" t="s">
        <v>386</v>
      </c>
      <c r="H1010" s="6">
        <f t="shared" si="45"/>
        <v>-3200</v>
      </c>
      <c r="I1010" s="24">
        <v>2</v>
      </c>
      <c r="K1010" t="s">
        <v>119</v>
      </c>
      <c r="L1010">
        <v>22</v>
      </c>
      <c r="M1010" s="2">
        <v>500</v>
      </c>
    </row>
    <row r="1011" spans="2:13" ht="12.75">
      <c r="B1011" s="274">
        <v>1000</v>
      </c>
      <c r="C1011" s="1" t="s">
        <v>106</v>
      </c>
      <c r="D1011" s="14" t="s">
        <v>17</v>
      </c>
      <c r="E1011" s="1" t="s">
        <v>68</v>
      </c>
      <c r="F1011" s="70" t="s">
        <v>430</v>
      </c>
      <c r="G1011" s="29" t="s">
        <v>402</v>
      </c>
      <c r="H1011" s="6">
        <f t="shared" si="45"/>
        <v>-4200</v>
      </c>
      <c r="I1011" s="24">
        <v>2</v>
      </c>
      <c r="K1011" t="s">
        <v>119</v>
      </c>
      <c r="L1011">
        <v>22</v>
      </c>
      <c r="M1011" s="2">
        <v>500</v>
      </c>
    </row>
    <row r="1012" spans="1:13" ht="12.75">
      <c r="A1012" s="13"/>
      <c r="B1012" s="273">
        <f>SUM(B1008:B1011)</f>
        <v>4200</v>
      </c>
      <c r="C1012" s="13"/>
      <c r="D1012" s="13"/>
      <c r="E1012" s="13" t="s">
        <v>68</v>
      </c>
      <c r="F1012" s="82"/>
      <c r="G1012" s="20"/>
      <c r="H1012" s="79">
        <v>0</v>
      </c>
      <c r="I1012" s="80">
        <f aca="true" t="shared" si="46" ref="I1012:I1022">+B1012/M1012</f>
        <v>8.4</v>
      </c>
      <c r="J1012" s="81"/>
      <c r="K1012" s="81"/>
      <c r="L1012" s="81"/>
      <c r="M1012" s="2">
        <v>500</v>
      </c>
    </row>
    <row r="1013" spans="2:13" ht="12.75">
      <c r="B1013" s="274"/>
      <c r="D1013" s="14"/>
      <c r="F1013" s="70"/>
      <c r="H1013" s="6">
        <f t="shared" si="45"/>
        <v>0</v>
      </c>
      <c r="I1013" s="24">
        <f t="shared" si="46"/>
        <v>0</v>
      </c>
      <c r="M1013" s="2">
        <v>500</v>
      </c>
    </row>
    <row r="1014" spans="2:13" ht="12.75">
      <c r="B1014" s="274"/>
      <c r="D1014" s="14"/>
      <c r="F1014" s="70"/>
      <c r="H1014" s="6">
        <f t="shared" si="45"/>
        <v>0</v>
      </c>
      <c r="I1014" s="24">
        <f t="shared" si="46"/>
        <v>0</v>
      </c>
      <c r="M1014" s="2">
        <v>500</v>
      </c>
    </row>
    <row r="1015" spans="2:13" ht="12.75">
      <c r="B1015" s="274">
        <v>1000</v>
      </c>
      <c r="C1015" s="1" t="s">
        <v>112</v>
      </c>
      <c r="D1015" s="14" t="s">
        <v>17</v>
      </c>
      <c r="E1015" s="1" t="s">
        <v>27</v>
      </c>
      <c r="F1015" s="70" t="s">
        <v>443</v>
      </c>
      <c r="G1015" s="29" t="s">
        <v>402</v>
      </c>
      <c r="H1015" s="6">
        <f t="shared" si="45"/>
        <v>-1000</v>
      </c>
      <c r="I1015" s="24">
        <f t="shared" si="46"/>
        <v>2</v>
      </c>
      <c r="K1015" t="s">
        <v>119</v>
      </c>
      <c r="L1015">
        <v>22</v>
      </c>
      <c r="M1015" s="2">
        <v>500</v>
      </c>
    </row>
    <row r="1016" spans="1:13" ht="12.75">
      <c r="A1016" s="99"/>
      <c r="B1016" s="273">
        <f>SUM(B1015)</f>
        <v>1000</v>
      </c>
      <c r="C1016" s="100"/>
      <c r="D1016" s="94"/>
      <c r="E1016" s="13" t="s">
        <v>27</v>
      </c>
      <c r="F1016" s="101"/>
      <c r="G1016" s="95"/>
      <c r="H1016" s="79">
        <v>0</v>
      </c>
      <c r="I1016" s="80">
        <f t="shared" si="46"/>
        <v>2</v>
      </c>
      <c r="J1016" s="98"/>
      <c r="K1016" s="98"/>
      <c r="L1016" s="98"/>
      <c r="M1016" s="2">
        <v>500</v>
      </c>
    </row>
    <row r="1017" spans="2:13" ht="12.75">
      <c r="B1017" s="274"/>
      <c r="D1017" s="14"/>
      <c r="F1017" s="70"/>
      <c r="H1017" s="6">
        <f t="shared" si="45"/>
        <v>0</v>
      </c>
      <c r="I1017" s="24">
        <f t="shared" si="46"/>
        <v>0</v>
      </c>
      <c r="M1017" s="2">
        <v>500</v>
      </c>
    </row>
    <row r="1018" spans="2:13" ht="12.75">
      <c r="B1018" s="274"/>
      <c r="D1018" s="14"/>
      <c r="F1018" s="70"/>
      <c r="H1018" s="6">
        <f t="shared" si="45"/>
        <v>0</v>
      </c>
      <c r="I1018" s="24">
        <f t="shared" si="46"/>
        <v>0</v>
      </c>
      <c r="M1018" s="2">
        <v>500</v>
      </c>
    </row>
    <row r="1019" spans="2:13" ht="12.75">
      <c r="B1019" s="274"/>
      <c r="D1019" s="14"/>
      <c r="F1019" s="70"/>
      <c r="H1019" s="6">
        <f t="shared" si="45"/>
        <v>0</v>
      </c>
      <c r="I1019" s="24">
        <f t="shared" si="46"/>
        <v>0</v>
      </c>
      <c r="M1019" s="2">
        <v>500</v>
      </c>
    </row>
    <row r="1020" spans="2:13" ht="12.75">
      <c r="B1020" s="274"/>
      <c r="D1020" s="14"/>
      <c r="F1020" s="70"/>
      <c r="H1020" s="6">
        <f t="shared" si="45"/>
        <v>0</v>
      </c>
      <c r="I1020" s="24">
        <f t="shared" si="46"/>
        <v>0</v>
      </c>
      <c r="M1020" s="2">
        <v>500</v>
      </c>
    </row>
    <row r="1021" spans="1:13" ht="12.75">
      <c r="A1021" s="13"/>
      <c r="B1021" s="273">
        <f>+B1038+B1055+B1059</f>
        <v>66650</v>
      </c>
      <c r="C1021" s="75" t="s">
        <v>444</v>
      </c>
      <c r="D1021" s="76" t="s">
        <v>445</v>
      </c>
      <c r="E1021" s="75" t="s">
        <v>203</v>
      </c>
      <c r="F1021" s="77" t="s">
        <v>446</v>
      </c>
      <c r="G1021" s="78" t="s">
        <v>34</v>
      </c>
      <c r="H1021" s="79"/>
      <c r="I1021" s="80">
        <f t="shared" si="46"/>
        <v>133.3</v>
      </c>
      <c r="J1021" s="80"/>
      <c r="K1021" s="80"/>
      <c r="L1021" s="81"/>
      <c r="M1021" s="2">
        <v>500</v>
      </c>
    </row>
    <row r="1022" spans="2:13" ht="12.75">
      <c r="B1022" s="274"/>
      <c r="D1022" s="14"/>
      <c r="F1022" s="70"/>
      <c r="H1022" s="6">
        <f aca="true" t="shared" si="47" ref="H1022:H1085">H1021-B1022</f>
        <v>0</v>
      </c>
      <c r="I1022" s="24">
        <f t="shared" si="46"/>
        <v>0</v>
      </c>
      <c r="M1022" s="2">
        <v>500</v>
      </c>
    </row>
    <row r="1023" spans="2:13" ht="12.75">
      <c r="B1023" s="274">
        <v>5000</v>
      </c>
      <c r="C1023" s="1" t="s">
        <v>35</v>
      </c>
      <c r="D1023" s="1" t="s">
        <v>17</v>
      </c>
      <c r="E1023" s="1" t="s">
        <v>36</v>
      </c>
      <c r="F1023" s="93" t="s">
        <v>447</v>
      </c>
      <c r="G1023" s="29" t="s">
        <v>76</v>
      </c>
      <c r="H1023" s="6">
        <f t="shared" si="47"/>
        <v>-5000</v>
      </c>
      <c r="I1023" s="24">
        <v>10</v>
      </c>
      <c r="K1023" t="s">
        <v>35</v>
      </c>
      <c r="L1023">
        <v>23</v>
      </c>
      <c r="M1023" s="2">
        <v>500</v>
      </c>
    </row>
    <row r="1024" spans="2:13" ht="12.75">
      <c r="B1024" s="274">
        <v>5000</v>
      </c>
      <c r="C1024" s="1" t="s">
        <v>35</v>
      </c>
      <c r="D1024" s="1" t="s">
        <v>17</v>
      </c>
      <c r="E1024" s="1" t="s">
        <v>36</v>
      </c>
      <c r="F1024" s="93" t="s">
        <v>1137</v>
      </c>
      <c r="G1024" s="29" t="s">
        <v>84</v>
      </c>
      <c r="H1024" s="6">
        <f t="shared" si="47"/>
        <v>-10000</v>
      </c>
      <c r="I1024" s="24">
        <v>10</v>
      </c>
      <c r="K1024" t="s">
        <v>35</v>
      </c>
      <c r="L1024">
        <v>23</v>
      </c>
      <c r="M1024" s="2">
        <v>500</v>
      </c>
    </row>
    <row r="1025" spans="2:13" ht="12.75">
      <c r="B1025" s="274">
        <v>5000</v>
      </c>
      <c r="C1025" s="1" t="s">
        <v>35</v>
      </c>
      <c r="D1025" s="1" t="s">
        <v>17</v>
      </c>
      <c r="E1025" s="1" t="s">
        <v>36</v>
      </c>
      <c r="F1025" s="93" t="s">
        <v>1138</v>
      </c>
      <c r="G1025" s="29" t="s">
        <v>188</v>
      </c>
      <c r="H1025" s="6">
        <f t="shared" si="47"/>
        <v>-15000</v>
      </c>
      <c r="I1025" s="24">
        <v>10</v>
      </c>
      <c r="K1025" t="s">
        <v>35</v>
      </c>
      <c r="L1025">
        <v>23</v>
      </c>
      <c r="M1025" s="2">
        <v>500</v>
      </c>
    </row>
    <row r="1026" spans="1:13" s="81" customFormat="1" ht="12.75">
      <c r="A1026" s="1"/>
      <c r="B1026" s="274">
        <v>2500</v>
      </c>
      <c r="C1026" s="1" t="s">
        <v>35</v>
      </c>
      <c r="D1026" s="1" t="s">
        <v>17</v>
      </c>
      <c r="E1026" s="1" t="s">
        <v>36</v>
      </c>
      <c r="F1026" s="93" t="s">
        <v>1139</v>
      </c>
      <c r="G1026" s="29" t="s">
        <v>190</v>
      </c>
      <c r="H1026" s="6">
        <f t="shared" si="47"/>
        <v>-17500</v>
      </c>
      <c r="I1026" s="24">
        <v>5</v>
      </c>
      <c r="J1026"/>
      <c r="K1026" t="s">
        <v>35</v>
      </c>
      <c r="L1026">
        <v>23</v>
      </c>
      <c r="M1026" s="2">
        <v>500</v>
      </c>
    </row>
    <row r="1027" spans="2:13" ht="12.75">
      <c r="B1027" s="274">
        <v>5000</v>
      </c>
      <c r="C1027" s="1" t="s">
        <v>35</v>
      </c>
      <c r="D1027" s="1" t="s">
        <v>17</v>
      </c>
      <c r="E1027" s="1" t="s">
        <v>36</v>
      </c>
      <c r="F1027" s="93" t="s">
        <v>1140</v>
      </c>
      <c r="G1027" s="29" t="s">
        <v>192</v>
      </c>
      <c r="H1027" s="6">
        <f t="shared" si="47"/>
        <v>-22500</v>
      </c>
      <c r="I1027" s="24">
        <v>10</v>
      </c>
      <c r="K1027" t="s">
        <v>35</v>
      </c>
      <c r="L1027">
        <v>23</v>
      </c>
      <c r="M1027" s="2">
        <v>500</v>
      </c>
    </row>
    <row r="1028" spans="2:13" ht="12.75">
      <c r="B1028" s="274">
        <v>2500</v>
      </c>
      <c r="C1028" s="1" t="s">
        <v>35</v>
      </c>
      <c r="D1028" s="1" t="s">
        <v>17</v>
      </c>
      <c r="E1028" s="1" t="s">
        <v>36</v>
      </c>
      <c r="F1028" s="93" t="s">
        <v>1141</v>
      </c>
      <c r="G1028" s="29" t="s">
        <v>211</v>
      </c>
      <c r="H1028" s="6">
        <f t="shared" si="47"/>
        <v>-25000</v>
      </c>
      <c r="I1028" s="24">
        <v>5</v>
      </c>
      <c r="K1028" t="s">
        <v>35</v>
      </c>
      <c r="L1028">
        <v>23</v>
      </c>
      <c r="M1028" s="2">
        <v>500</v>
      </c>
    </row>
    <row r="1029" spans="2:13" ht="12.75">
      <c r="B1029" s="274">
        <v>2500</v>
      </c>
      <c r="C1029" s="14" t="s">
        <v>448</v>
      </c>
      <c r="D1029" s="14" t="s">
        <v>17</v>
      </c>
      <c r="E1029" s="14" t="s">
        <v>1136</v>
      </c>
      <c r="F1029" s="93" t="s">
        <v>449</v>
      </c>
      <c r="G1029" s="29" t="s">
        <v>211</v>
      </c>
      <c r="H1029" s="6">
        <f t="shared" si="47"/>
        <v>-27500</v>
      </c>
      <c r="I1029" s="24">
        <v>5</v>
      </c>
      <c r="K1029" t="s">
        <v>35</v>
      </c>
      <c r="L1029">
        <v>23</v>
      </c>
      <c r="M1029" s="2">
        <v>500</v>
      </c>
    </row>
    <row r="1030" spans="2:13" ht="12.75">
      <c r="B1030" s="274">
        <v>2500</v>
      </c>
      <c r="C1030" s="1" t="s">
        <v>35</v>
      </c>
      <c r="D1030" s="1" t="s">
        <v>17</v>
      </c>
      <c r="E1030" s="1" t="s">
        <v>36</v>
      </c>
      <c r="F1030" s="93" t="s">
        <v>1142</v>
      </c>
      <c r="G1030" s="29" t="s">
        <v>244</v>
      </c>
      <c r="H1030" s="6">
        <f t="shared" si="47"/>
        <v>-30000</v>
      </c>
      <c r="I1030" s="24">
        <v>5</v>
      </c>
      <c r="K1030" t="s">
        <v>35</v>
      </c>
      <c r="L1030">
        <v>23</v>
      </c>
      <c r="M1030" s="2">
        <v>500</v>
      </c>
    </row>
    <row r="1031" spans="2:13" ht="12.75">
      <c r="B1031" s="274">
        <v>2500</v>
      </c>
      <c r="C1031" s="1" t="s">
        <v>35</v>
      </c>
      <c r="D1031" s="1" t="s">
        <v>17</v>
      </c>
      <c r="E1031" s="1" t="s">
        <v>36</v>
      </c>
      <c r="F1031" s="93" t="s">
        <v>1143</v>
      </c>
      <c r="G1031" s="29" t="s">
        <v>254</v>
      </c>
      <c r="H1031" s="6">
        <f t="shared" si="47"/>
        <v>-32500</v>
      </c>
      <c r="I1031" s="24">
        <v>5</v>
      </c>
      <c r="K1031" t="s">
        <v>35</v>
      </c>
      <c r="L1031">
        <v>23</v>
      </c>
      <c r="M1031" s="2">
        <v>500</v>
      </c>
    </row>
    <row r="1032" spans="2:13" ht="12.75">
      <c r="B1032" s="274">
        <v>2500</v>
      </c>
      <c r="C1032" s="1" t="s">
        <v>35</v>
      </c>
      <c r="D1032" s="1" t="s">
        <v>17</v>
      </c>
      <c r="E1032" s="1" t="s">
        <v>36</v>
      </c>
      <c r="F1032" s="93" t="s">
        <v>1144</v>
      </c>
      <c r="G1032" s="29" t="s">
        <v>369</v>
      </c>
      <c r="H1032" s="6">
        <f t="shared" si="47"/>
        <v>-35000</v>
      </c>
      <c r="I1032" s="24">
        <v>5</v>
      </c>
      <c r="K1032" t="s">
        <v>35</v>
      </c>
      <c r="L1032">
        <v>23</v>
      </c>
      <c r="M1032" s="2">
        <v>500</v>
      </c>
    </row>
    <row r="1033" spans="2:13" ht="12.75">
      <c r="B1033" s="274">
        <v>2500</v>
      </c>
      <c r="C1033" s="1" t="s">
        <v>35</v>
      </c>
      <c r="D1033" s="1" t="s">
        <v>17</v>
      </c>
      <c r="E1033" s="1" t="s">
        <v>36</v>
      </c>
      <c r="F1033" s="93" t="s">
        <v>1145</v>
      </c>
      <c r="G1033" s="29" t="s">
        <v>380</v>
      </c>
      <c r="H1033" s="6">
        <f t="shared" si="47"/>
        <v>-37500</v>
      </c>
      <c r="I1033" s="24">
        <v>5</v>
      </c>
      <c r="K1033" t="s">
        <v>35</v>
      </c>
      <c r="L1033">
        <v>23</v>
      </c>
      <c r="M1033" s="2">
        <v>500</v>
      </c>
    </row>
    <row r="1034" spans="2:13" ht="12.75">
      <c r="B1034" s="274">
        <v>2500</v>
      </c>
      <c r="C1034" s="1" t="s">
        <v>35</v>
      </c>
      <c r="D1034" s="1" t="s">
        <v>17</v>
      </c>
      <c r="E1034" s="1" t="s">
        <v>36</v>
      </c>
      <c r="F1034" s="93" t="s">
        <v>1146</v>
      </c>
      <c r="G1034" s="29" t="s">
        <v>382</v>
      </c>
      <c r="H1034" s="6">
        <f t="shared" si="47"/>
        <v>-40000</v>
      </c>
      <c r="I1034" s="24">
        <v>5</v>
      </c>
      <c r="K1034" t="s">
        <v>35</v>
      </c>
      <c r="L1034">
        <v>23</v>
      </c>
      <c r="M1034" s="2">
        <v>500</v>
      </c>
    </row>
    <row r="1035" spans="2:13" ht="12.75">
      <c r="B1035" s="274">
        <v>2500</v>
      </c>
      <c r="C1035" s="1" t="s">
        <v>35</v>
      </c>
      <c r="D1035" s="1" t="s">
        <v>17</v>
      </c>
      <c r="E1035" s="1" t="s">
        <v>36</v>
      </c>
      <c r="F1035" s="93" t="s">
        <v>1147</v>
      </c>
      <c r="G1035" s="29" t="s">
        <v>384</v>
      </c>
      <c r="H1035" s="6">
        <f t="shared" si="47"/>
        <v>-42500</v>
      </c>
      <c r="I1035" s="24">
        <v>5</v>
      </c>
      <c r="K1035" t="s">
        <v>35</v>
      </c>
      <c r="L1035">
        <v>23</v>
      </c>
      <c r="M1035" s="2">
        <v>500</v>
      </c>
    </row>
    <row r="1036" spans="2:13" ht="12.75">
      <c r="B1036" s="274">
        <v>2500</v>
      </c>
      <c r="C1036" s="1" t="s">
        <v>35</v>
      </c>
      <c r="D1036" s="1" t="s">
        <v>17</v>
      </c>
      <c r="E1036" s="1" t="s">
        <v>36</v>
      </c>
      <c r="F1036" s="93" t="s">
        <v>1148</v>
      </c>
      <c r="G1036" s="29" t="s">
        <v>386</v>
      </c>
      <c r="H1036" s="6">
        <f t="shared" si="47"/>
        <v>-45000</v>
      </c>
      <c r="I1036" s="24">
        <v>5</v>
      </c>
      <c r="K1036" t="s">
        <v>35</v>
      </c>
      <c r="L1036">
        <v>23</v>
      </c>
      <c r="M1036" s="2">
        <v>500</v>
      </c>
    </row>
    <row r="1037" spans="2:13" ht="12.75">
      <c r="B1037" s="274">
        <v>2500</v>
      </c>
      <c r="C1037" s="1" t="s">
        <v>35</v>
      </c>
      <c r="D1037" s="1" t="s">
        <v>17</v>
      </c>
      <c r="E1037" s="1" t="s">
        <v>36</v>
      </c>
      <c r="F1037" s="93" t="s">
        <v>1149</v>
      </c>
      <c r="G1037" s="29" t="s">
        <v>402</v>
      </c>
      <c r="H1037" s="6">
        <f t="shared" si="47"/>
        <v>-47500</v>
      </c>
      <c r="I1037" s="24">
        <v>5</v>
      </c>
      <c r="K1037" t="s">
        <v>35</v>
      </c>
      <c r="L1037">
        <v>23</v>
      </c>
      <c r="M1037" s="2">
        <v>500</v>
      </c>
    </row>
    <row r="1038" spans="1:13" ht="12.75">
      <c r="A1038" s="13"/>
      <c r="B1038" s="273">
        <f>SUM(B1023:B1037)</f>
        <v>47500</v>
      </c>
      <c r="C1038" s="13" t="s">
        <v>35</v>
      </c>
      <c r="D1038" s="13"/>
      <c r="E1038" s="13"/>
      <c r="F1038" s="82"/>
      <c r="G1038" s="20"/>
      <c r="H1038" s="79">
        <v>0</v>
      </c>
      <c r="I1038" s="80">
        <f>+B1038/M1038</f>
        <v>95</v>
      </c>
      <c r="J1038" s="81"/>
      <c r="K1038" s="81"/>
      <c r="L1038" s="81"/>
      <c r="M1038" s="2">
        <v>500</v>
      </c>
    </row>
    <row r="1039" spans="2:13" ht="12.75">
      <c r="B1039" s="274"/>
      <c r="F1039" s="70"/>
      <c r="H1039" s="6">
        <f t="shared" si="47"/>
        <v>0</v>
      </c>
      <c r="I1039" s="24">
        <f>+B1039/M1039</f>
        <v>0</v>
      </c>
      <c r="M1039" s="2">
        <v>500</v>
      </c>
    </row>
    <row r="1040" spans="2:13" ht="12.75">
      <c r="B1040" s="274"/>
      <c r="F1040" s="70"/>
      <c r="H1040" s="6">
        <f t="shared" si="47"/>
        <v>0</v>
      </c>
      <c r="I1040" s="24">
        <f>+B1040/M1040</f>
        <v>0</v>
      </c>
      <c r="M1040" s="2">
        <v>500</v>
      </c>
    </row>
    <row r="1041" spans="2:13" ht="12.75">
      <c r="B1041" s="275">
        <v>1400</v>
      </c>
      <c r="C1041" s="1" t="s">
        <v>60</v>
      </c>
      <c r="D1041" s="14" t="s">
        <v>46</v>
      </c>
      <c r="E1041" s="1" t="s">
        <v>61</v>
      </c>
      <c r="F1041" s="70" t="s">
        <v>450</v>
      </c>
      <c r="G1041" s="33" t="s">
        <v>451</v>
      </c>
      <c r="H1041" s="6">
        <f t="shared" si="47"/>
        <v>-1400</v>
      </c>
      <c r="I1041" s="24">
        <v>2.8</v>
      </c>
      <c r="K1041" t="s">
        <v>36</v>
      </c>
      <c r="L1041">
        <v>23</v>
      </c>
      <c r="M1041" s="2">
        <v>500</v>
      </c>
    </row>
    <row r="1042" spans="2:13" ht="12.75">
      <c r="B1042" s="274">
        <v>900</v>
      </c>
      <c r="C1042" s="1" t="s">
        <v>60</v>
      </c>
      <c r="D1042" s="14" t="s">
        <v>46</v>
      </c>
      <c r="E1042" s="1" t="s">
        <v>61</v>
      </c>
      <c r="F1042" s="70" t="s">
        <v>450</v>
      </c>
      <c r="G1042" s="29" t="s">
        <v>452</v>
      </c>
      <c r="H1042" s="6">
        <f t="shared" si="47"/>
        <v>-2300</v>
      </c>
      <c r="I1042" s="24">
        <v>1.8</v>
      </c>
      <c r="K1042" s="17" t="s">
        <v>36</v>
      </c>
      <c r="L1042">
        <v>23</v>
      </c>
      <c r="M1042" s="2">
        <v>500</v>
      </c>
    </row>
    <row r="1043" spans="1:13" s="81" customFormat="1" ht="12.75">
      <c r="A1043" s="1"/>
      <c r="B1043" s="274">
        <v>1000</v>
      </c>
      <c r="C1043" s="1" t="s">
        <v>60</v>
      </c>
      <c r="D1043" s="14" t="s">
        <v>46</v>
      </c>
      <c r="E1043" s="1" t="s">
        <v>61</v>
      </c>
      <c r="F1043" s="70" t="s">
        <v>450</v>
      </c>
      <c r="G1043" s="29" t="s">
        <v>453</v>
      </c>
      <c r="H1043" s="6">
        <f t="shared" si="47"/>
        <v>-3300</v>
      </c>
      <c r="I1043" s="24">
        <v>2</v>
      </c>
      <c r="J1043"/>
      <c r="K1043" s="17" t="s">
        <v>36</v>
      </c>
      <c r="L1043">
        <v>23</v>
      </c>
      <c r="M1043" s="2">
        <v>500</v>
      </c>
    </row>
    <row r="1044" spans="2:13" ht="12.75">
      <c r="B1044" s="274">
        <v>1000</v>
      </c>
      <c r="C1044" s="1" t="s">
        <v>60</v>
      </c>
      <c r="D1044" s="14" t="s">
        <v>46</v>
      </c>
      <c r="E1044" s="1" t="s">
        <v>61</v>
      </c>
      <c r="F1044" s="70" t="s">
        <v>450</v>
      </c>
      <c r="G1044" s="29" t="s">
        <v>454</v>
      </c>
      <c r="H1044" s="6">
        <f t="shared" si="47"/>
        <v>-4300</v>
      </c>
      <c r="I1044" s="24">
        <v>2</v>
      </c>
      <c r="K1044" s="17" t="s">
        <v>36</v>
      </c>
      <c r="L1044">
        <v>23</v>
      </c>
      <c r="M1044" s="2">
        <v>500</v>
      </c>
    </row>
    <row r="1045" spans="2:13" ht="12.75">
      <c r="B1045" s="274">
        <v>800</v>
      </c>
      <c r="C1045" s="1" t="s">
        <v>60</v>
      </c>
      <c r="D1045" s="14" t="s">
        <v>46</v>
      </c>
      <c r="E1045" s="1" t="s">
        <v>61</v>
      </c>
      <c r="F1045" s="70" t="s">
        <v>450</v>
      </c>
      <c r="G1045" s="29" t="s">
        <v>455</v>
      </c>
      <c r="H1045" s="6">
        <f t="shared" si="47"/>
        <v>-5100</v>
      </c>
      <c r="I1045" s="24">
        <v>1.6</v>
      </c>
      <c r="K1045" s="17" t="s">
        <v>36</v>
      </c>
      <c r="L1045">
        <v>23</v>
      </c>
      <c r="M1045" s="2">
        <v>500</v>
      </c>
    </row>
    <row r="1046" spans="2:13" ht="12.75">
      <c r="B1046" s="274">
        <v>1000</v>
      </c>
      <c r="C1046" s="1" t="s">
        <v>60</v>
      </c>
      <c r="D1046" s="14" t="s">
        <v>46</v>
      </c>
      <c r="E1046" s="1" t="s">
        <v>61</v>
      </c>
      <c r="F1046" s="70" t="s">
        <v>450</v>
      </c>
      <c r="G1046" s="29" t="s">
        <v>456</v>
      </c>
      <c r="H1046" s="6">
        <f t="shared" si="47"/>
        <v>-6100</v>
      </c>
      <c r="I1046" s="24">
        <v>2</v>
      </c>
      <c r="K1046" s="17" t="s">
        <v>36</v>
      </c>
      <c r="L1046">
        <v>23</v>
      </c>
      <c r="M1046" s="2">
        <v>500</v>
      </c>
    </row>
    <row r="1047" spans="1:13" s="81" customFormat="1" ht="12.75">
      <c r="A1047" s="1"/>
      <c r="B1047" s="274">
        <v>1300</v>
      </c>
      <c r="C1047" s="1" t="s">
        <v>60</v>
      </c>
      <c r="D1047" s="14" t="s">
        <v>46</v>
      </c>
      <c r="E1047" s="1" t="s">
        <v>61</v>
      </c>
      <c r="F1047" s="70" t="s">
        <v>450</v>
      </c>
      <c r="G1047" s="29" t="s">
        <v>457</v>
      </c>
      <c r="H1047" s="6">
        <f t="shared" si="47"/>
        <v>-7400</v>
      </c>
      <c r="I1047" s="24">
        <v>2.6</v>
      </c>
      <c r="J1047"/>
      <c r="K1047" s="17" t="s">
        <v>36</v>
      </c>
      <c r="L1047">
        <v>23</v>
      </c>
      <c r="M1047" s="2">
        <v>500</v>
      </c>
    </row>
    <row r="1048" spans="2:13" ht="12.75">
      <c r="B1048" s="274">
        <v>1000</v>
      </c>
      <c r="C1048" s="1" t="s">
        <v>60</v>
      </c>
      <c r="D1048" s="14" t="s">
        <v>46</v>
      </c>
      <c r="E1048" s="1" t="s">
        <v>61</v>
      </c>
      <c r="F1048" s="70" t="s">
        <v>450</v>
      </c>
      <c r="G1048" s="29" t="s">
        <v>458</v>
      </c>
      <c r="H1048" s="6">
        <f t="shared" si="47"/>
        <v>-8400</v>
      </c>
      <c r="I1048" s="24">
        <v>2</v>
      </c>
      <c r="K1048" s="17" t="s">
        <v>36</v>
      </c>
      <c r="L1048">
        <v>23</v>
      </c>
      <c r="M1048" s="2">
        <v>500</v>
      </c>
    </row>
    <row r="1049" spans="2:13" ht="12.75">
      <c r="B1049" s="274">
        <v>1200</v>
      </c>
      <c r="C1049" s="1" t="s">
        <v>60</v>
      </c>
      <c r="D1049" s="14" t="s">
        <v>46</v>
      </c>
      <c r="E1049" s="1" t="s">
        <v>61</v>
      </c>
      <c r="F1049" s="70" t="s">
        <v>450</v>
      </c>
      <c r="G1049" s="29" t="s">
        <v>459</v>
      </c>
      <c r="H1049" s="6">
        <f t="shared" si="47"/>
        <v>-9600</v>
      </c>
      <c r="I1049" s="24">
        <v>2.4</v>
      </c>
      <c r="K1049" s="17" t="s">
        <v>36</v>
      </c>
      <c r="L1049">
        <v>23</v>
      </c>
      <c r="M1049" s="2">
        <v>500</v>
      </c>
    </row>
    <row r="1050" spans="2:13" ht="12.75">
      <c r="B1050" s="274">
        <v>900</v>
      </c>
      <c r="C1050" s="1" t="s">
        <v>60</v>
      </c>
      <c r="D1050" s="14" t="s">
        <v>46</v>
      </c>
      <c r="E1050" s="1" t="s">
        <v>61</v>
      </c>
      <c r="F1050" s="70" t="s">
        <v>450</v>
      </c>
      <c r="G1050" s="29" t="s">
        <v>460</v>
      </c>
      <c r="H1050" s="6">
        <f t="shared" si="47"/>
        <v>-10500</v>
      </c>
      <c r="I1050" s="24">
        <v>1.8</v>
      </c>
      <c r="K1050" s="17" t="s">
        <v>36</v>
      </c>
      <c r="L1050">
        <v>23</v>
      </c>
      <c r="M1050" s="2">
        <v>500</v>
      </c>
    </row>
    <row r="1051" spans="2:13" ht="12.75">
      <c r="B1051" s="274">
        <v>1000</v>
      </c>
      <c r="C1051" s="1" t="s">
        <v>60</v>
      </c>
      <c r="D1051" s="14" t="s">
        <v>46</v>
      </c>
      <c r="E1051" s="1" t="s">
        <v>61</v>
      </c>
      <c r="F1051" s="70" t="s">
        <v>450</v>
      </c>
      <c r="G1051" s="29" t="s">
        <v>461</v>
      </c>
      <c r="H1051" s="6">
        <f t="shared" si="47"/>
        <v>-11500</v>
      </c>
      <c r="I1051" s="24">
        <v>2</v>
      </c>
      <c r="K1051" s="17" t="s">
        <v>36</v>
      </c>
      <c r="L1051">
        <v>23</v>
      </c>
      <c r="M1051" s="2">
        <v>500</v>
      </c>
    </row>
    <row r="1052" spans="1:13" s="81" customFormat="1" ht="12.75">
      <c r="A1052" s="1"/>
      <c r="B1052" s="274">
        <v>1000</v>
      </c>
      <c r="C1052" s="1" t="s">
        <v>60</v>
      </c>
      <c r="D1052" s="14" t="s">
        <v>46</v>
      </c>
      <c r="E1052" s="1" t="s">
        <v>61</v>
      </c>
      <c r="F1052" s="70" t="s">
        <v>450</v>
      </c>
      <c r="G1052" s="29" t="s">
        <v>462</v>
      </c>
      <c r="H1052" s="6">
        <f t="shared" si="47"/>
        <v>-12500</v>
      </c>
      <c r="I1052" s="24">
        <v>2</v>
      </c>
      <c r="J1052"/>
      <c r="K1052" s="17" t="s">
        <v>36</v>
      </c>
      <c r="L1052">
        <v>23</v>
      </c>
      <c r="M1052" s="2">
        <v>500</v>
      </c>
    </row>
    <row r="1053" spans="2:13" ht="12.75">
      <c r="B1053" s="274">
        <v>1100</v>
      </c>
      <c r="C1053" s="1" t="s">
        <v>60</v>
      </c>
      <c r="D1053" s="14" t="s">
        <v>46</v>
      </c>
      <c r="E1053" s="1" t="s">
        <v>61</v>
      </c>
      <c r="F1053" s="70" t="s">
        <v>450</v>
      </c>
      <c r="G1053" s="29" t="s">
        <v>463</v>
      </c>
      <c r="H1053" s="6">
        <f t="shared" si="47"/>
        <v>-13600</v>
      </c>
      <c r="I1053" s="24">
        <v>2.2</v>
      </c>
      <c r="K1053" s="17" t="s">
        <v>36</v>
      </c>
      <c r="L1053">
        <v>23</v>
      </c>
      <c r="M1053" s="2">
        <v>500</v>
      </c>
    </row>
    <row r="1054" spans="2:13" ht="12.75">
      <c r="B1054" s="274">
        <v>1000</v>
      </c>
      <c r="C1054" s="1" t="s">
        <v>60</v>
      </c>
      <c r="D1054" s="14" t="s">
        <v>46</v>
      </c>
      <c r="E1054" s="1" t="s">
        <v>61</v>
      </c>
      <c r="F1054" s="70" t="s">
        <v>450</v>
      </c>
      <c r="G1054" s="29" t="s">
        <v>464</v>
      </c>
      <c r="H1054" s="6">
        <f t="shared" si="47"/>
        <v>-14600</v>
      </c>
      <c r="I1054" s="24">
        <v>2</v>
      </c>
      <c r="K1054" s="17" t="s">
        <v>36</v>
      </c>
      <c r="L1054">
        <v>23</v>
      </c>
      <c r="M1054" s="2">
        <v>500</v>
      </c>
    </row>
    <row r="1055" spans="1:13" ht="12.75">
      <c r="A1055" s="13"/>
      <c r="B1055" s="273">
        <f>SUM(B1041:B1054)</f>
        <v>14600</v>
      </c>
      <c r="C1055" s="13"/>
      <c r="D1055" s="13"/>
      <c r="E1055" s="13" t="s">
        <v>61</v>
      </c>
      <c r="F1055" s="82"/>
      <c r="G1055" s="20"/>
      <c r="H1055" s="79">
        <v>0</v>
      </c>
      <c r="I1055" s="80">
        <f aca="true" t="shared" si="48" ref="I1055:I1065">+B1055/M1055</f>
        <v>29.2</v>
      </c>
      <c r="J1055" s="81"/>
      <c r="K1055" s="81"/>
      <c r="L1055" s="81"/>
      <c r="M1055" s="2">
        <v>500</v>
      </c>
    </row>
    <row r="1056" spans="2:13" ht="12.75">
      <c r="B1056" s="274"/>
      <c r="F1056" s="70"/>
      <c r="H1056" s="6">
        <f t="shared" si="47"/>
        <v>0</v>
      </c>
      <c r="I1056" s="24">
        <f t="shared" si="48"/>
        <v>0</v>
      </c>
      <c r="M1056" s="2">
        <v>500</v>
      </c>
    </row>
    <row r="1057" spans="1:13" s="81" customFormat="1" ht="12.75">
      <c r="A1057" s="1"/>
      <c r="B1057" s="279"/>
      <c r="C1057" s="1"/>
      <c r="D1057" s="1"/>
      <c r="E1057" s="1"/>
      <c r="F1057" s="70"/>
      <c r="G1057" s="29"/>
      <c r="H1057" s="6">
        <f t="shared" si="47"/>
        <v>0</v>
      </c>
      <c r="I1057" s="24">
        <f t="shared" si="48"/>
        <v>0</v>
      </c>
      <c r="J1057"/>
      <c r="K1057"/>
      <c r="L1057"/>
      <c r="M1057" s="2">
        <v>500</v>
      </c>
    </row>
    <row r="1058" spans="2:13" ht="12.75">
      <c r="B1058" s="274">
        <v>4550</v>
      </c>
      <c r="C1058" s="1" t="s">
        <v>465</v>
      </c>
      <c r="D1058" s="14" t="s">
        <v>46</v>
      </c>
      <c r="E1058" s="1" t="s">
        <v>27</v>
      </c>
      <c r="F1058" s="70" t="s">
        <v>466</v>
      </c>
      <c r="G1058" s="29" t="s">
        <v>463</v>
      </c>
      <c r="H1058" s="6">
        <f t="shared" si="47"/>
        <v>-4550</v>
      </c>
      <c r="I1058" s="24">
        <f t="shared" si="48"/>
        <v>9.1</v>
      </c>
      <c r="K1058" s="17" t="s">
        <v>36</v>
      </c>
      <c r="L1058">
        <v>23</v>
      </c>
      <c r="M1058" s="2">
        <v>500</v>
      </c>
    </row>
    <row r="1059" spans="1:13" ht="12.75">
      <c r="A1059" s="13"/>
      <c r="B1059" s="273">
        <f>SUM(B1058)</f>
        <v>4550</v>
      </c>
      <c r="C1059" s="13"/>
      <c r="D1059" s="13"/>
      <c r="E1059" s="13" t="s">
        <v>27</v>
      </c>
      <c r="F1059" s="82"/>
      <c r="G1059" s="20"/>
      <c r="H1059" s="79">
        <v>0</v>
      </c>
      <c r="I1059" s="80">
        <f t="shared" si="48"/>
        <v>9.1</v>
      </c>
      <c r="J1059" s="81"/>
      <c r="K1059" s="81"/>
      <c r="L1059" s="81"/>
      <c r="M1059" s="2">
        <v>500</v>
      </c>
    </row>
    <row r="1060" spans="2:13" ht="12.75">
      <c r="B1060" s="276"/>
      <c r="F1060" s="70"/>
      <c r="H1060" s="6">
        <f t="shared" si="47"/>
        <v>0</v>
      </c>
      <c r="I1060" s="24">
        <f t="shared" si="48"/>
        <v>0</v>
      </c>
      <c r="M1060" s="2">
        <v>500</v>
      </c>
    </row>
    <row r="1061" spans="2:13" ht="12.75">
      <c r="B1061" s="274"/>
      <c r="F1061" s="70"/>
      <c r="H1061" s="6">
        <f t="shared" si="47"/>
        <v>0</v>
      </c>
      <c r="I1061" s="24">
        <f t="shared" si="48"/>
        <v>0</v>
      </c>
      <c r="M1061" s="2">
        <v>500</v>
      </c>
    </row>
    <row r="1062" spans="2:13" ht="12.75">
      <c r="B1062" s="274"/>
      <c r="F1062" s="70"/>
      <c r="H1062" s="6">
        <f t="shared" si="47"/>
        <v>0</v>
      </c>
      <c r="I1062" s="24">
        <f t="shared" si="48"/>
        <v>0</v>
      </c>
      <c r="M1062" s="2">
        <v>500</v>
      </c>
    </row>
    <row r="1063" spans="1:13" s="81" customFormat="1" ht="12.75">
      <c r="A1063" s="1"/>
      <c r="B1063" s="274"/>
      <c r="C1063" s="1"/>
      <c r="D1063" s="1"/>
      <c r="E1063" s="1"/>
      <c r="F1063" s="70"/>
      <c r="G1063" s="29"/>
      <c r="H1063" s="6">
        <f t="shared" si="47"/>
        <v>0</v>
      </c>
      <c r="I1063" s="24">
        <f t="shared" si="48"/>
        <v>0</v>
      </c>
      <c r="J1063"/>
      <c r="K1063"/>
      <c r="L1063"/>
      <c r="M1063" s="2">
        <v>500</v>
      </c>
    </row>
    <row r="1064" spans="1:13" ht="12.75">
      <c r="A1064" s="13"/>
      <c r="B1064" s="273">
        <f>+B1069+B1075+B1083+B1090+B1098</f>
        <v>51400</v>
      </c>
      <c r="C1064" s="75" t="s">
        <v>467</v>
      </c>
      <c r="D1064" s="76" t="s">
        <v>468</v>
      </c>
      <c r="E1064" s="75" t="s">
        <v>203</v>
      </c>
      <c r="F1064" s="77" t="s">
        <v>446</v>
      </c>
      <c r="G1064" s="78" t="s">
        <v>469</v>
      </c>
      <c r="H1064" s="79"/>
      <c r="I1064" s="80">
        <f t="shared" si="48"/>
        <v>102.8</v>
      </c>
      <c r="J1064" s="80"/>
      <c r="K1064" s="80"/>
      <c r="L1064" s="81"/>
      <c r="M1064" s="2">
        <v>500</v>
      </c>
    </row>
    <row r="1065" spans="2:13" ht="12.75">
      <c r="B1065" s="274"/>
      <c r="F1065" s="70"/>
      <c r="H1065" s="6">
        <f t="shared" si="47"/>
        <v>0</v>
      </c>
      <c r="I1065" s="24">
        <f t="shared" si="48"/>
        <v>0</v>
      </c>
      <c r="M1065" s="2">
        <v>500</v>
      </c>
    </row>
    <row r="1066" spans="2:13" ht="12.75">
      <c r="B1066" s="274">
        <v>2000</v>
      </c>
      <c r="C1066" s="1" t="s">
        <v>35</v>
      </c>
      <c r="D1066" s="1" t="s">
        <v>17</v>
      </c>
      <c r="E1066" s="1" t="s">
        <v>74</v>
      </c>
      <c r="F1066" s="70" t="s">
        <v>470</v>
      </c>
      <c r="G1066" s="29" t="s">
        <v>380</v>
      </c>
      <c r="H1066" s="6">
        <f t="shared" si="47"/>
        <v>-2000</v>
      </c>
      <c r="I1066" s="24">
        <v>4</v>
      </c>
      <c r="K1066" t="s">
        <v>35</v>
      </c>
      <c r="L1066">
        <v>24</v>
      </c>
      <c r="M1066" s="2">
        <v>500</v>
      </c>
    </row>
    <row r="1067" spans="2:13" ht="12.75">
      <c r="B1067" s="274">
        <v>2000</v>
      </c>
      <c r="C1067" s="1" t="s">
        <v>35</v>
      </c>
      <c r="D1067" s="1" t="s">
        <v>17</v>
      </c>
      <c r="E1067" s="1" t="s">
        <v>74</v>
      </c>
      <c r="F1067" s="70" t="s">
        <v>471</v>
      </c>
      <c r="G1067" s="29" t="s">
        <v>386</v>
      </c>
      <c r="H1067" s="6">
        <f t="shared" si="47"/>
        <v>-4000</v>
      </c>
      <c r="I1067" s="24">
        <v>4</v>
      </c>
      <c r="K1067" t="s">
        <v>35</v>
      </c>
      <c r="L1067">
        <v>24</v>
      </c>
      <c r="M1067" s="2">
        <v>500</v>
      </c>
    </row>
    <row r="1068" spans="2:13" ht="12.75">
      <c r="B1068" s="274">
        <v>3000</v>
      </c>
      <c r="C1068" s="1" t="s">
        <v>35</v>
      </c>
      <c r="D1068" s="1" t="s">
        <v>17</v>
      </c>
      <c r="E1068" s="1" t="s">
        <v>74</v>
      </c>
      <c r="F1068" s="70" t="s">
        <v>472</v>
      </c>
      <c r="G1068" s="29" t="s">
        <v>402</v>
      </c>
      <c r="H1068" s="6">
        <f t="shared" si="47"/>
        <v>-7000</v>
      </c>
      <c r="I1068" s="24">
        <v>6</v>
      </c>
      <c r="K1068" t="s">
        <v>35</v>
      </c>
      <c r="L1068">
        <v>24</v>
      </c>
      <c r="M1068" s="2">
        <v>500</v>
      </c>
    </row>
    <row r="1069" spans="1:13" ht="12.75">
      <c r="A1069" s="13"/>
      <c r="B1069" s="273">
        <f>SUM(B1066:B1068)</f>
        <v>7000</v>
      </c>
      <c r="C1069" s="13" t="s">
        <v>35</v>
      </c>
      <c r="D1069" s="13"/>
      <c r="E1069" s="13"/>
      <c r="F1069" s="82"/>
      <c r="G1069" s="20"/>
      <c r="H1069" s="79">
        <v>0</v>
      </c>
      <c r="I1069" s="80">
        <f aca="true" t="shared" si="49" ref="I1069:I1077">+B1069/M1069</f>
        <v>14</v>
      </c>
      <c r="J1069" s="81"/>
      <c r="K1069" s="81"/>
      <c r="L1069" s="81"/>
      <c r="M1069" s="2">
        <v>500</v>
      </c>
    </row>
    <row r="1070" spans="2:13" ht="12.75">
      <c r="B1070" s="274"/>
      <c r="F1070" s="70"/>
      <c r="H1070" s="6">
        <f t="shared" si="47"/>
        <v>0</v>
      </c>
      <c r="I1070" s="24">
        <f t="shared" si="49"/>
        <v>0</v>
      </c>
      <c r="M1070" s="2">
        <v>500</v>
      </c>
    </row>
    <row r="1071" spans="1:13" s="81" customFormat="1" ht="12.75">
      <c r="A1071" s="1"/>
      <c r="B1071" s="274"/>
      <c r="C1071" s="1"/>
      <c r="D1071" s="1"/>
      <c r="E1071" s="1"/>
      <c r="F1071" s="70"/>
      <c r="G1071" s="29"/>
      <c r="H1071" s="6">
        <f t="shared" si="47"/>
        <v>0</v>
      </c>
      <c r="I1071" s="24">
        <f t="shared" si="49"/>
        <v>0</v>
      </c>
      <c r="J1071"/>
      <c r="K1071"/>
      <c r="L1071"/>
      <c r="M1071" s="2">
        <v>500</v>
      </c>
    </row>
    <row r="1072" spans="2:13" ht="12.75">
      <c r="B1072" s="274">
        <v>5000</v>
      </c>
      <c r="C1072" s="1" t="s">
        <v>56</v>
      </c>
      <c r="D1072" s="14" t="s">
        <v>17</v>
      </c>
      <c r="E1072" s="1" t="s">
        <v>91</v>
      </c>
      <c r="F1072" s="70" t="s">
        <v>473</v>
      </c>
      <c r="G1072" s="29" t="s">
        <v>380</v>
      </c>
      <c r="H1072" s="6">
        <f t="shared" si="47"/>
        <v>-5000</v>
      </c>
      <c r="I1072" s="24">
        <f t="shared" si="49"/>
        <v>10</v>
      </c>
      <c r="K1072" t="s">
        <v>74</v>
      </c>
      <c r="L1072">
        <v>24</v>
      </c>
      <c r="M1072" s="2">
        <v>500</v>
      </c>
    </row>
    <row r="1073" spans="2:13" ht="12.75">
      <c r="B1073" s="274">
        <v>4000</v>
      </c>
      <c r="C1073" s="1" t="s">
        <v>474</v>
      </c>
      <c r="D1073" s="1" t="s">
        <v>475</v>
      </c>
      <c r="E1073" s="1" t="s">
        <v>91</v>
      </c>
      <c r="F1073" s="70" t="s">
        <v>476</v>
      </c>
      <c r="G1073" s="29" t="s">
        <v>402</v>
      </c>
      <c r="H1073" s="6">
        <f t="shared" si="47"/>
        <v>-9000</v>
      </c>
      <c r="I1073" s="24">
        <f t="shared" si="49"/>
        <v>8</v>
      </c>
      <c r="K1073" t="s">
        <v>74</v>
      </c>
      <c r="L1073">
        <v>24</v>
      </c>
      <c r="M1073" s="2">
        <v>500</v>
      </c>
    </row>
    <row r="1074" spans="2:13" ht="12.75">
      <c r="B1074" s="274">
        <v>2500</v>
      </c>
      <c r="C1074" s="1" t="s">
        <v>243</v>
      </c>
      <c r="D1074" s="1" t="s">
        <v>475</v>
      </c>
      <c r="E1074" s="1" t="s">
        <v>91</v>
      </c>
      <c r="F1074" s="70" t="s">
        <v>477</v>
      </c>
      <c r="G1074" s="29" t="s">
        <v>402</v>
      </c>
      <c r="H1074" s="6">
        <f t="shared" si="47"/>
        <v>-11500</v>
      </c>
      <c r="I1074" s="24">
        <f>+B1074/M1074</f>
        <v>5</v>
      </c>
      <c r="K1074" t="s">
        <v>74</v>
      </c>
      <c r="L1074">
        <v>24</v>
      </c>
      <c r="M1074" s="2">
        <v>500</v>
      </c>
    </row>
    <row r="1075" spans="1:13" ht="12.75">
      <c r="A1075" s="13"/>
      <c r="B1075" s="273">
        <f>SUM(B1072:B1074)</f>
        <v>11500</v>
      </c>
      <c r="C1075" s="13" t="s">
        <v>59</v>
      </c>
      <c r="D1075" s="13"/>
      <c r="E1075" s="13"/>
      <c r="F1075" s="82"/>
      <c r="G1075" s="20"/>
      <c r="H1075" s="79">
        <v>0</v>
      </c>
      <c r="I1075" s="80">
        <f t="shared" si="49"/>
        <v>23</v>
      </c>
      <c r="J1075" s="81"/>
      <c r="K1075" s="81"/>
      <c r="L1075" s="81"/>
      <c r="M1075" s="2">
        <v>500</v>
      </c>
    </row>
    <row r="1076" spans="2:13" ht="12.75">
      <c r="B1076" s="274"/>
      <c r="F1076" s="70"/>
      <c r="H1076" s="6">
        <f t="shared" si="47"/>
        <v>0</v>
      </c>
      <c r="I1076" s="24">
        <f t="shared" si="49"/>
        <v>0</v>
      </c>
      <c r="M1076" s="2">
        <v>500</v>
      </c>
    </row>
    <row r="1077" spans="2:13" ht="12.75">
      <c r="B1077" s="274"/>
      <c r="F1077" s="70"/>
      <c r="H1077" s="6">
        <f t="shared" si="47"/>
        <v>0</v>
      </c>
      <c r="I1077" s="24">
        <f t="shared" si="49"/>
        <v>0</v>
      </c>
      <c r="M1077" s="2">
        <v>500</v>
      </c>
    </row>
    <row r="1078" spans="1:13" s="81" customFormat="1" ht="12.75">
      <c r="A1078" s="1"/>
      <c r="B1078" s="274">
        <v>1400</v>
      </c>
      <c r="C1078" s="1" t="s">
        <v>60</v>
      </c>
      <c r="D1078" s="14" t="s">
        <v>17</v>
      </c>
      <c r="E1078" s="1" t="s">
        <v>103</v>
      </c>
      <c r="F1078" s="70" t="s">
        <v>477</v>
      </c>
      <c r="G1078" s="29" t="s">
        <v>380</v>
      </c>
      <c r="H1078" s="6">
        <f t="shared" si="47"/>
        <v>-1400</v>
      </c>
      <c r="I1078" s="24">
        <v>2.8</v>
      </c>
      <c r="J1078"/>
      <c r="K1078" t="s">
        <v>74</v>
      </c>
      <c r="L1078">
        <v>24</v>
      </c>
      <c r="M1078" s="2">
        <v>500</v>
      </c>
    </row>
    <row r="1079" spans="2:13" ht="12.75">
      <c r="B1079" s="274">
        <v>1000</v>
      </c>
      <c r="C1079" s="1" t="s">
        <v>60</v>
      </c>
      <c r="D1079" s="14" t="s">
        <v>17</v>
      </c>
      <c r="E1079" s="1" t="s">
        <v>103</v>
      </c>
      <c r="F1079" s="70" t="s">
        <v>477</v>
      </c>
      <c r="G1079" s="29" t="s">
        <v>382</v>
      </c>
      <c r="H1079" s="6">
        <f t="shared" si="47"/>
        <v>-2400</v>
      </c>
      <c r="I1079" s="24">
        <v>2</v>
      </c>
      <c r="K1079" t="s">
        <v>74</v>
      </c>
      <c r="L1079">
        <v>24</v>
      </c>
      <c r="M1079" s="2">
        <v>500</v>
      </c>
    </row>
    <row r="1080" spans="2:13" ht="12.75">
      <c r="B1080" s="274">
        <v>1000</v>
      </c>
      <c r="C1080" s="1" t="s">
        <v>60</v>
      </c>
      <c r="D1080" s="14" t="s">
        <v>17</v>
      </c>
      <c r="E1080" s="1" t="s">
        <v>103</v>
      </c>
      <c r="F1080" s="70" t="s">
        <v>477</v>
      </c>
      <c r="G1080" s="29" t="s">
        <v>384</v>
      </c>
      <c r="H1080" s="6">
        <f t="shared" si="47"/>
        <v>-3400</v>
      </c>
      <c r="I1080" s="24">
        <v>2</v>
      </c>
      <c r="K1080" t="s">
        <v>74</v>
      </c>
      <c r="L1080">
        <v>24</v>
      </c>
      <c r="M1080" s="2">
        <v>500</v>
      </c>
    </row>
    <row r="1081" spans="2:13" ht="12.75">
      <c r="B1081" s="274">
        <v>1000</v>
      </c>
      <c r="C1081" s="1" t="s">
        <v>60</v>
      </c>
      <c r="D1081" s="14" t="s">
        <v>17</v>
      </c>
      <c r="E1081" s="1" t="s">
        <v>103</v>
      </c>
      <c r="F1081" s="70" t="s">
        <v>477</v>
      </c>
      <c r="G1081" s="29" t="s">
        <v>386</v>
      </c>
      <c r="H1081" s="6">
        <f t="shared" si="47"/>
        <v>-4400</v>
      </c>
      <c r="I1081" s="24">
        <v>2</v>
      </c>
      <c r="K1081" t="s">
        <v>74</v>
      </c>
      <c r="L1081">
        <v>24</v>
      </c>
      <c r="M1081" s="2">
        <v>500</v>
      </c>
    </row>
    <row r="1082" spans="2:13" ht="12.75">
      <c r="B1082" s="274">
        <v>1500</v>
      </c>
      <c r="C1082" s="1" t="s">
        <v>60</v>
      </c>
      <c r="D1082" s="14" t="s">
        <v>17</v>
      </c>
      <c r="E1082" s="1" t="s">
        <v>103</v>
      </c>
      <c r="F1082" s="70" t="s">
        <v>477</v>
      </c>
      <c r="G1082" s="29" t="s">
        <v>402</v>
      </c>
      <c r="H1082" s="6">
        <f t="shared" si="47"/>
        <v>-5900</v>
      </c>
      <c r="I1082" s="24">
        <v>3</v>
      </c>
      <c r="K1082" t="s">
        <v>74</v>
      </c>
      <c r="L1082">
        <v>24</v>
      </c>
      <c r="M1082" s="2">
        <v>500</v>
      </c>
    </row>
    <row r="1083" spans="1:13" ht="12.75">
      <c r="A1083" s="13"/>
      <c r="B1083" s="273">
        <f>SUM(B1078:B1082)</f>
        <v>5900</v>
      </c>
      <c r="C1083" s="13"/>
      <c r="D1083" s="13"/>
      <c r="E1083" s="13" t="s">
        <v>103</v>
      </c>
      <c r="F1083" s="82"/>
      <c r="G1083" s="20"/>
      <c r="H1083" s="79">
        <v>0</v>
      </c>
      <c r="I1083" s="80">
        <f>+B1083/M1083</f>
        <v>11.8</v>
      </c>
      <c r="J1083" s="81"/>
      <c r="K1083" s="81"/>
      <c r="L1083" s="81"/>
      <c r="M1083" s="2">
        <v>500</v>
      </c>
    </row>
    <row r="1084" spans="2:13" ht="12.75">
      <c r="B1084" s="274"/>
      <c r="F1084" s="70"/>
      <c r="H1084" s="6">
        <f t="shared" si="47"/>
        <v>0</v>
      </c>
      <c r="I1084" s="24">
        <f>+B1084/M1084</f>
        <v>0</v>
      </c>
      <c r="M1084" s="2">
        <v>500</v>
      </c>
    </row>
    <row r="1085" spans="2:13" ht="12.75">
      <c r="B1085" s="274"/>
      <c r="F1085" s="70"/>
      <c r="H1085" s="6">
        <f t="shared" si="47"/>
        <v>0</v>
      </c>
      <c r="I1085" s="24">
        <f>+B1085/M1085</f>
        <v>0</v>
      </c>
      <c r="M1085" s="2">
        <v>500</v>
      </c>
    </row>
    <row r="1086" spans="1:13" s="81" customFormat="1" ht="12.75">
      <c r="A1086" s="1"/>
      <c r="B1086" s="274">
        <v>5000</v>
      </c>
      <c r="C1086" s="1" t="s">
        <v>63</v>
      </c>
      <c r="D1086" s="14" t="s">
        <v>17</v>
      </c>
      <c r="E1086" s="1" t="s">
        <v>91</v>
      </c>
      <c r="F1086" s="70" t="s">
        <v>478</v>
      </c>
      <c r="G1086" s="29" t="s">
        <v>380</v>
      </c>
      <c r="H1086" s="6">
        <f aca="true" t="shared" si="50" ref="H1086:H1148">H1085-B1086</f>
        <v>-5000</v>
      </c>
      <c r="I1086" s="24">
        <v>10</v>
      </c>
      <c r="J1086"/>
      <c r="K1086" t="s">
        <v>74</v>
      </c>
      <c r="L1086">
        <v>24</v>
      </c>
      <c r="M1086" s="2">
        <v>500</v>
      </c>
    </row>
    <row r="1087" spans="2:13" ht="12.75">
      <c r="B1087" s="274">
        <v>5000</v>
      </c>
      <c r="C1087" s="1" t="s">
        <v>63</v>
      </c>
      <c r="D1087" s="14" t="s">
        <v>17</v>
      </c>
      <c r="E1087" s="1" t="s">
        <v>91</v>
      </c>
      <c r="F1087" s="70" t="s">
        <v>479</v>
      </c>
      <c r="G1087" s="29" t="s">
        <v>382</v>
      </c>
      <c r="H1087" s="6">
        <f t="shared" si="50"/>
        <v>-10000</v>
      </c>
      <c r="I1087" s="24">
        <v>10</v>
      </c>
      <c r="K1087" t="s">
        <v>74</v>
      </c>
      <c r="L1087">
        <v>24</v>
      </c>
      <c r="M1087" s="2">
        <v>500</v>
      </c>
    </row>
    <row r="1088" spans="2:13" ht="12.75">
      <c r="B1088" s="274">
        <v>5000</v>
      </c>
      <c r="C1088" s="1" t="s">
        <v>63</v>
      </c>
      <c r="D1088" s="14" t="s">
        <v>17</v>
      </c>
      <c r="E1088" s="1" t="s">
        <v>91</v>
      </c>
      <c r="F1088" s="70" t="s">
        <v>479</v>
      </c>
      <c r="G1088" s="29" t="s">
        <v>384</v>
      </c>
      <c r="H1088" s="6">
        <f t="shared" si="50"/>
        <v>-15000</v>
      </c>
      <c r="I1088" s="24">
        <v>10</v>
      </c>
      <c r="K1088" t="s">
        <v>74</v>
      </c>
      <c r="L1088">
        <v>24</v>
      </c>
      <c r="M1088" s="2">
        <v>500</v>
      </c>
    </row>
    <row r="1089" spans="2:13" ht="12.75">
      <c r="B1089" s="274">
        <v>5000</v>
      </c>
      <c r="C1089" s="1" t="s">
        <v>63</v>
      </c>
      <c r="D1089" s="14" t="s">
        <v>17</v>
      </c>
      <c r="E1089" s="1" t="s">
        <v>91</v>
      </c>
      <c r="F1089" s="70" t="s">
        <v>479</v>
      </c>
      <c r="G1089" s="29" t="s">
        <v>386</v>
      </c>
      <c r="H1089" s="6">
        <f t="shared" si="50"/>
        <v>-20000</v>
      </c>
      <c r="I1089" s="24">
        <v>10</v>
      </c>
      <c r="K1089" t="s">
        <v>74</v>
      </c>
      <c r="L1089">
        <v>24</v>
      </c>
      <c r="M1089" s="2">
        <v>500</v>
      </c>
    </row>
    <row r="1090" spans="1:13" ht="12.75">
      <c r="A1090" s="13"/>
      <c r="B1090" s="273">
        <f>SUM(B1086:B1089)</f>
        <v>20000</v>
      </c>
      <c r="C1090" s="13" t="s">
        <v>63</v>
      </c>
      <c r="D1090" s="13"/>
      <c r="E1090" s="13"/>
      <c r="F1090" s="82"/>
      <c r="G1090" s="20"/>
      <c r="H1090" s="79">
        <v>0</v>
      </c>
      <c r="I1090" s="80">
        <f>+B1090/M1090</f>
        <v>40</v>
      </c>
      <c r="J1090" s="81"/>
      <c r="K1090" s="81"/>
      <c r="L1090" s="81"/>
      <c r="M1090" s="2">
        <v>500</v>
      </c>
    </row>
    <row r="1091" spans="1:13" s="81" customFormat="1" ht="12.75">
      <c r="A1091" s="1"/>
      <c r="B1091" s="274"/>
      <c r="C1091" s="1"/>
      <c r="D1091" s="1"/>
      <c r="E1091" s="1"/>
      <c r="F1091" s="70"/>
      <c r="G1091" s="29"/>
      <c r="H1091" s="6">
        <f t="shared" si="50"/>
        <v>0</v>
      </c>
      <c r="I1091" s="24">
        <f>+B1091/M1091</f>
        <v>0</v>
      </c>
      <c r="J1091"/>
      <c r="K1091"/>
      <c r="L1091"/>
      <c r="M1091" s="2">
        <v>500</v>
      </c>
    </row>
    <row r="1092" spans="2:13" ht="12.75">
      <c r="B1092" s="274"/>
      <c r="F1092" s="70"/>
      <c r="H1092" s="6">
        <f t="shared" si="50"/>
        <v>0</v>
      </c>
      <c r="I1092" s="24">
        <f>+B1092/M1092</f>
        <v>0</v>
      </c>
      <c r="M1092" s="2">
        <v>500</v>
      </c>
    </row>
    <row r="1093" spans="2:13" ht="12.75">
      <c r="B1093" s="274">
        <v>2000</v>
      </c>
      <c r="C1093" s="1" t="s">
        <v>66</v>
      </c>
      <c r="D1093" s="14" t="s">
        <v>17</v>
      </c>
      <c r="E1093" s="1" t="s">
        <v>91</v>
      </c>
      <c r="F1093" s="70" t="s">
        <v>477</v>
      </c>
      <c r="G1093" s="29" t="s">
        <v>380</v>
      </c>
      <c r="H1093" s="6">
        <f t="shared" si="50"/>
        <v>-2000</v>
      </c>
      <c r="I1093" s="24">
        <v>4</v>
      </c>
      <c r="K1093" t="s">
        <v>74</v>
      </c>
      <c r="L1093">
        <v>24</v>
      </c>
      <c r="M1093" s="2">
        <v>500</v>
      </c>
    </row>
    <row r="1094" spans="1:13" s="81" customFormat="1" ht="12.75">
      <c r="A1094" s="1"/>
      <c r="B1094" s="274">
        <v>2000</v>
      </c>
      <c r="C1094" s="1" t="s">
        <v>66</v>
      </c>
      <c r="D1094" s="14" t="s">
        <v>17</v>
      </c>
      <c r="E1094" s="1" t="s">
        <v>91</v>
      </c>
      <c r="F1094" s="70" t="s">
        <v>477</v>
      </c>
      <c r="G1094" s="29" t="s">
        <v>382</v>
      </c>
      <c r="H1094" s="6">
        <f t="shared" si="50"/>
        <v>-4000</v>
      </c>
      <c r="I1094" s="24">
        <v>4</v>
      </c>
      <c r="J1094"/>
      <c r="K1094" t="s">
        <v>74</v>
      </c>
      <c r="L1094">
        <v>24</v>
      </c>
      <c r="M1094" s="2">
        <v>500</v>
      </c>
    </row>
    <row r="1095" spans="2:13" ht="12.75">
      <c r="B1095" s="274">
        <v>1000</v>
      </c>
      <c r="C1095" s="1" t="s">
        <v>66</v>
      </c>
      <c r="D1095" s="14" t="s">
        <v>17</v>
      </c>
      <c r="E1095" s="1" t="s">
        <v>91</v>
      </c>
      <c r="F1095" s="70" t="s">
        <v>477</v>
      </c>
      <c r="G1095" s="29" t="s">
        <v>384</v>
      </c>
      <c r="H1095" s="6">
        <f t="shared" si="50"/>
        <v>-5000</v>
      </c>
      <c r="I1095" s="24">
        <v>2</v>
      </c>
      <c r="K1095" t="s">
        <v>74</v>
      </c>
      <c r="L1095">
        <v>24</v>
      </c>
      <c r="M1095" s="2">
        <v>500</v>
      </c>
    </row>
    <row r="1096" spans="2:13" ht="12.75">
      <c r="B1096" s="274">
        <v>1000</v>
      </c>
      <c r="C1096" s="1" t="s">
        <v>66</v>
      </c>
      <c r="D1096" s="14" t="s">
        <v>17</v>
      </c>
      <c r="E1096" s="1" t="s">
        <v>91</v>
      </c>
      <c r="F1096" s="70" t="s">
        <v>477</v>
      </c>
      <c r="G1096" s="29" t="s">
        <v>386</v>
      </c>
      <c r="H1096" s="6">
        <f t="shared" si="50"/>
        <v>-6000</v>
      </c>
      <c r="I1096" s="24">
        <v>2</v>
      </c>
      <c r="K1096" t="s">
        <v>74</v>
      </c>
      <c r="L1096">
        <v>24</v>
      </c>
      <c r="M1096" s="2">
        <v>500</v>
      </c>
    </row>
    <row r="1097" spans="2:13" ht="12.75">
      <c r="B1097" s="274">
        <v>1000</v>
      </c>
      <c r="C1097" s="1" t="s">
        <v>66</v>
      </c>
      <c r="D1097" s="14" t="s">
        <v>17</v>
      </c>
      <c r="E1097" s="1" t="s">
        <v>91</v>
      </c>
      <c r="F1097" s="70" t="s">
        <v>477</v>
      </c>
      <c r="G1097" s="29" t="s">
        <v>402</v>
      </c>
      <c r="H1097" s="6">
        <f t="shared" si="50"/>
        <v>-7000</v>
      </c>
      <c r="I1097" s="24">
        <v>2</v>
      </c>
      <c r="K1097" t="s">
        <v>74</v>
      </c>
      <c r="L1097">
        <v>24</v>
      </c>
      <c r="M1097" s="2">
        <v>500</v>
      </c>
    </row>
    <row r="1098" spans="1:13" ht="12.75">
      <c r="A1098" s="13"/>
      <c r="B1098" s="273">
        <f>SUM(B1093:B1097)</f>
        <v>7000</v>
      </c>
      <c r="C1098" s="13" t="s">
        <v>66</v>
      </c>
      <c r="D1098" s="13"/>
      <c r="E1098" s="13"/>
      <c r="F1098" s="82"/>
      <c r="G1098" s="20"/>
      <c r="H1098" s="79">
        <v>0</v>
      </c>
      <c r="I1098" s="80">
        <f aca="true" t="shared" si="51" ref="I1098:I1160">+B1098/M1098</f>
        <v>14</v>
      </c>
      <c r="J1098" s="81"/>
      <c r="K1098" s="81"/>
      <c r="L1098" s="81"/>
      <c r="M1098" s="2">
        <v>500</v>
      </c>
    </row>
    <row r="1099" spans="1:13" s="81" customFormat="1" ht="12.75">
      <c r="A1099" s="1"/>
      <c r="B1099" s="274"/>
      <c r="C1099" s="1"/>
      <c r="D1099" s="1"/>
      <c r="E1099" s="1"/>
      <c r="F1099" s="70"/>
      <c r="G1099" s="29"/>
      <c r="H1099" s="6">
        <f t="shared" si="50"/>
        <v>0</v>
      </c>
      <c r="I1099" s="24">
        <f t="shared" si="51"/>
        <v>0</v>
      </c>
      <c r="J1099"/>
      <c r="K1099"/>
      <c r="L1099"/>
      <c r="M1099" s="2">
        <v>500</v>
      </c>
    </row>
    <row r="1100" spans="2:13" ht="12.75">
      <c r="B1100" s="274"/>
      <c r="F1100" s="70"/>
      <c r="H1100" s="6">
        <f t="shared" si="50"/>
        <v>0</v>
      </c>
      <c r="I1100" s="24">
        <f t="shared" si="51"/>
        <v>0</v>
      </c>
      <c r="M1100" s="2">
        <v>500</v>
      </c>
    </row>
    <row r="1101" spans="2:13" ht="12.75">
      <c r="B1101" s="274"/>
      <c r="F1101" s="70"/>
      <c r="H1101" s="6">
        <f t="shared" si="50"/>
        <v>0</v>
      </c>
      <c r="I1101" s="24">
        <f t="shared" si="51"/>
        <v>0</v>
      </c>
      <c r="M1101" s="2">
        <v>500</v>
      </c>
    </row>
    <row r="1102" spans="2:13" ht="12.75">
      <c r="B1102" s="274"/>
      <c r="F1102" s="70"/>
      <c r="H1102" s="6">
        <f t="shared" si="50"/>
        <v>0</v>
      </c>
      <c r="I1102" s="24">
        <f t="shared" si="51"/>
        <v>0</v>
      </c>
      <c r="M1102" s="2">
        <v>500</v>
      </c>
    </row>
    <row r="1103" spans="1:13" s="81" customFormat="1" ht="12.75">
      <c r="A1103" s="13"/>
      <c r="B1103" s="273">
        <f>+B1106+B1111+B1117+B1121+B1126+B1131</f>
        <v>19700</v>
      </c>
      <c r="C1103" s="75" t="s">
        <v>480</v>
      </c>
      <c r="D1103" s="76" t="s">
        <v>481</v>
      </c>
      <c r="E1103" s="75" t="s">
        <v>203</v>
      </c>
      <c r="F1103" s="77" t="s">
        <v>482</v>
      </c>
      <c r="G1103" s="78" t="s">
        <v>249</v>
      </c>
      <c r="H1103" s="79"/>
      <c r="I1103" s="80">
        <f t="shared" si="51"/>
        <v>39.4</v>
      </c>
      <c r="J1103" s="80"/>
      <c r="K1103" s="80"/>
      <c r="M1103" s="2">
        <v>500</v>
      </c>
    </row>
    <row r="1104" spans="2:13" ht="12.75">
      <c r="B1104" s="274"/>
      <c r="F1104" s="70"/>
      <c r="H1104" s="6">
        <f t="shared" si="50"/>
        <v>0</v>
      </c>
      <c r="I1104" s="24">
        <f t="shared" si="51"/>
        <v>0</v>
      </c>
      <c r="M1104" s="2">
        <v>500</v>
      </c>
    </row>
    <row r="1105" spans="1:13" s="81" customFormat="1" ht="12.75">
      <c r="A1105" s="1"/>
      <c r="B1105" s="274">
        <v>2500</v>
      </c>
      <c r="C1105" s="1" t="s">
        <v>35</v>
      </c>
      <c r="D1105" s="1" t="s">
        <v>17</v>
      </c>
      <c r="E1105" s="1" t="s">
        <v>148</v>
      </c>
      <c r="F1105" s="70" t="s">
        <v>483</v>
      </c>
      <c r="G1105" s="29" t="s">
        <v>402</v>
      </c>
      <c r="H1105" s="6">
        <f>H1103-B1105</f>
        <v>-2500</v>
      </c>
      <c r="I1105" s="24">
        <f t="shared" si="51"/>
        <v>5</v>
      </c>
      <c r="J1105"/>
      <c r="K1105" t="s">
        <v>35</v>
      </c>
      <c r="L1105">
        <v>25</v>
      </c>
      <c r="M1105" s="2">
        <v>500</v>
      </c>
    </row>
    <row r="1106" spans="1:13" ht="12.75">
      <c r="A1106" s="13"/>
      <c r="B1106" s="273">
        <f>SUM(B1105)</f>
        <v>2500</v>
      </c>
      <c r="C1106" s="13" t="s">
        <v>35</v>
      </c>
      <c r="D1106" s="13"/>
      <c r="E1106" s="13"/>
      <c r="F1106" s="82"/>
      <c r="G1106" s="20"/>
      <c r="H1106" s="79">
        <v>0</v>
      </c>
      <c r="I1106" s="80">
        <f t="shared" si="51"/>
        <v>5</v>
      </c>
      <c r="J1106" s="81"/>
      <c r="K1106" s="81"/>
      <c r="L1106" s="81"/>
      <c r="M1106" s="2">
        <v>500</v>
      </c>
    </row>
    <row r="1107" spans="2:13" ht="12.75">
      <c r="B1107" s="274"/>
      <c r="F1107" s="70"/>
      <c r="H1107" s="6">
        <f t="shared" si="50"/>
        <v>0</v>
      </c>
      <c r="I1107" s="24">
        <f t="shared" si="51"/>
        <v>0</v>
      </c>
      <c r="M1107" s="2">
        <v>500</v>
      </c>
    </row>
    <row r="1108" spans="2:13" ht="12.75">
      <c r="B1108" s="274"/>
      <c r="F1108" s="70"/>
      <c r="H1108" s="6">
        <f t="shared" si="50"/>
        <v>0</v>
      </c>
      <c r="I1108" s="24">
        <f t="shared" si="51"/>
        <v>0</v>
      </c>
      <c r="M1108" s="2">
        <v>500</v>
      </c>
    </row>
    <row r="1109" spans="1:13" s="81" customFormat="1" ht="12.75">
      <c r="A1109" s="1"/>
      <c r="B1109" s="274">
        <v>2000</v>
      </c>
      <c r="C1109" s="1" t="s">
        <v>484</v>
      </c>
      <c r="D1109" s="14" t="s">
        <v>17</v>
      </c>
      <c r="E1109" s="1" t="s">
        <v>91</v>
      </c>
      <c r="F1109" s="70" t="s">
        <v>485</v>
      </c>
      <c r="G1109" s="29" t="s">
        <v>384</v>
      </c>
      <c r="H1109" s="6">
        <f t="shared" si="50"/>
        <v>-2000</v>
      </c>
      <c r="I1109" s="24">
        <f t="shared" si="51"/>
        <v>4</v>
      </c>
      <c r="J1109"/>
      <c r="K1109" t="s">
        <v>148</v>
      </c>
      <c r="L1109">
        <v>25</v>
      </c>
      <c r="M1109" s="2">
        <v>500</v>
      </c>
    </row>
    <row r="1110" spans="2:13" ht="12.75">
      <c r="B1110" s="274">
        <v>2000</v>
      </c>
      <c r="C1110" s="14" t="s">
        <v>495</v>
      </c>
      <c r="D1110" s="14" t="s">
        <v>17</v>
      </c>
      <c r="E1110" s="1" t="s">
        <v>91</v>
      </c>
      <c r="F1110" s="70" t="s">
        <v>485</v>
      </c>
      <c r="G1110" s="29" t="s">
        <v>384</v>
      </c>
      <c r="H1110" s="6">
        <f t="shared" si="50"/>
        <v>-4000</v>
      </c>
      <c r="I1110" s="24">
        <f t="shared" si="51"/>
        <v>4</v>
      </c>
      <c r="K1110" t="s">
        <v>148</v>
      </c>
      <c r="L1110">
        <v>25</v>
      </c>
      <c r="M1110" s="2">
        <v>500</v>
      </c>
    </row>
    <row r="1111" spans="1:13" ht="12.75">
      <c r="A1111" s="13"/>
      <c r="B1111" s="273">
        <f>SUM(B1109:B1110)</f>
        <v>4000</v>
      </c>
      <c r="C1111" s="13" t="s">
        <v>59</v>
      </c>
      <c r="D1111" s="13"/>
      <c r="E1111" s="13"/>
      <c r="F1111" s="82"/>
      <c r="G1111" s="20"/>
      <c r="H1111" s="79">
        <v>0</v>
      </c>
      <c r="I1111" s="80">
        <f>+B1111/M1111</f>
        <v>8</v>
      </c>
      <c r="J1111" s="81"/>
      <c r="K1111" s="81"/>
      <c r="L1111" s="81"/>
      <c r="M1111" s="2">
        <v>500</v>
      </c>
    </row>
    <row r="1112" spans="2:13" ht="12.75">
      <c r="B1112" s="274"/>
      <c r="F1112" s="70"/>
      <c r="H1112" s="6">
        <f t="shared" si="50"/>
        <v>0</v>
      </c>
      <c r="I1112" s="24">
        <f t="shared" si="51"/>
        <v>0</v>
      </c>
      <c r="M1112" s="2">
        <v>500</v>
      </c>
    </row>
    <row r="1113" spans="2:13" ht="12.75">
      <c r="B1113" s="274"/>
      <c r="F1113" s="70"/>
      <c r="H1113" s="6">
        <f t="shared" si="50"/>
        <v>0</v>
      </c>
      <c r="I1113" s="24">
        <f t="shared" si="51"/>
        <v>0</v>
      </c>
      <c r="M1113" s="2">
        <v>500</v>
      </c>
    </row>
    <row r="1114" spans="1:13" s="81" customFormat="1" ht="12.75">
      <c r="A1114" s="1"/>
      <c r="B1114" s="276">
        <v>600</v>
      </c>
      <c r="C1114" s="1" t="s">
        <v>60</v>
      </c>
      <c r="D1114" s="14" t="s">
        <v>17</v>
      </c>
      <c r="E1114" s="1" t="s">
        <v>103</v>
      </c>
      <c r="F1114" s="70" t="s">
        <v>485</v>
      </c>
      <c r="G1114" s="29" t="s">
        <v>384</v>
      </c>
      <c r="H1114" s="6">
        <f t="shared" si="50"/>
        <v>-600</v>
      </c>
      <c r="I1114" s="24">
        <v>1.2</v>
      </c>
      <c r="J1114"/>
      <c r="K1114" t="s">
        <v>148</v>
      </c>
      <c r="L1114">
        <v>25</v>
      </c>
      <c r="M1114" s="2">
        <v>500</v>
      </c>
    </row>
    <row r="1115" spans="2:13" ht="12.75">
      <c r="B1115" s="274">
        <v>1200</v>
      </c>
      <c r="C1115" s="1" t="s">
        <v>60</v>
      </c>
      <c r="D1115" s="14" t="s">
        <v>17</v>
      </c>
      <c r="E1115" s="1" t="s">
        <v>103</v>
      </c>
      <c r="F1115" s="70" t="s">
        <v>485</v>
      </c>
      <c r="G1115" s="29" t="s">
        <v>386</v>
      </c>
      <c r="H1115" s="6">
        <f t="shared" si="50"/>
        <v>-1800</v>
      </c>
      <c r="I1115" s="24">
        <v>2.4</v>
      </c>
      <c r="K1115" t="s">
        <v>148</v>
      </c>
      <c r="L1115">
        <v>25</v>
      </c>
      <c r="M1115" s="2">
        <v>500</v>
      </c>
    </row>
    <row r="1116" spans="2:13" ht="12.75">
      <c r="B1116" s="274">
        <v>400</v>
      </c>
      <c r="C1116" s="1" t="s">
        <v>60</v>
      </c>
      <c r="D1116" s="14" t="s">
        <v>17</v>
      </c>
      <c r="E1116" s="1" t="s">
        <v>103</v>
      </c>
      <c r="F1116" s="70" t="s">
        <v>485</v>
      </c>
      <c r="G1116" s="29" t="s">
        <v>402</v>
      </c>
      <c r="H1116" s="6">
        <f t="shared" si="50"/>
        <v>-2200</v>
      </c>
      <c r="I1116" s="24">
        <v>0.8</v>
      </c>
      <c r="K1116" t="s">
        <v>148</v>
      </c>
      <c r="L1116">
        <v>25</v>
      </c>
      <c r="M1116" s="2">
        <v>500</v>
      </c>
    </row>
    <row r="1117" spans="1:13" ht="12.75">
      <c r="A1117" s="13"/>
      <c r="B1117" s="273">
        <f>SUM(B1114:B1116)</f>
        <v>2200</v>
      </c>
      <c r="C1117" s="13"/>
      <c r="D1117" s="13"/>
      <c r="E1117" s="13" t="s">
        <v>103</v>
      </c>
      <c r="F1117" s="82"/>
      <c r="G1117" s="20"/>
      <c r="H1117" s="79">
        <v>0</v>
      </c>
      <c r="I1117" s="80">
        <f t="shared" si="51"/>
        <v>4.4</v>
      </c>
      <c r="J1117" s="81"/>
      <c r="K1117" s="81"/>
      <c r="L1117" s="81"/>
      <c r="M1117" s="2">
        <v>500</v>
      </c>
    </row>
    <row r="1118" spans="2:13" ht="12.75">
      <c r="B1118" s="274"/>
      <c r="F1118" s="70"/>
      <c r="H1118" s="6">
        <f t="shared" si="50"/>
        <v>0</v>
      </c>
      <c r="I1118" s="24">
        <f t="shared" si="51"/>
        <v>0</v>
      </c>
      <c r="M1118" s="2">
        <v>500</v>
      </c>
    </row>
    <row r="1119" spans="1:13" s="81" customFormat="1" ht="12.75">
      <c r="A1119" s="1"/>
      <c r="B1119" s="274"/>
      <c r="C1119" s="1"/>
      <c r="D1119" s="1"/>
      <c r="E1119" s="1"/>
      <c r="F1119" s="70"/>
      <c r="G1119" s="29"/>
      <c r="H1119" s="6">
        <f t="shared" si="50"/>
        <v>0</v>
      </c>
      <c r="I1119" s="24">
        <f t="shared" si="51"/>
        <v>0</v>
      </c>
      <c r="J1119"/>
      <c r="K1119"/>
      <c r="L1119"/>
      <c r="M1119" s="2">
        <v>500</v>
      </c>
    </row>
    <row r="1120" spans="2:13" ht="12.75">
      <c r="B1120" s="274">
        <v>5000</v>
      </c>
      <c r="C1120" s="1" t="s">
        <v>63</v>
      </c>
      <c r="D1120" s="14" t="s">
        <v>17</v>
      </c>
      <c r="E1120" s="1" t="s">
        <v>91</v>
      </c>
      <c r="F1120" s="70" t="s">
        <v>486</v>
      </c>
      <c r="G1120" s="29" t="s">
        <v>384</v>
      </c>
      <c r="H1120" s="6">
        <f t="shared" si="50"/>
        <v>-5000</v>
      </c>
      <c r="I1120" s="24">
        <f t="shared" si="51"/>
        <v>10</v>
      </c>
      <c r="K1120" t="s">
        <v>148</v>
      </c>
      <c r="L1120">
        <v>25</v>
      </c>
      <c r="M1120" s="2">
        <v>500</v>
      </c>
    </row>
    <row r="1121" spans="1:13" ht="12.75">
      <c r="A1121" s="13"/>
      <c r="B1121" s="273">
        <f>SUM(B1120)</f>
        <v>5000</v>
      </c>
      <c r="C1121" s="13" t="s">
        <v>63</v>
      </c>
      <c r="D1121" s="13"/>
      <c r="E1121" s="13"/>
      <c r="F1121" s="82"/>
      <c r="G1121" s="20"/>
      <c r="H1121" s="79">
        <v>0</v>
      </c>
      <c r="I1121" s="80">
        <f t="shared" si="51"/>
        <v>10</v>
      </c>
      <c r="J1121" s="81"/>
      <c r="K1121" s="81"/>
      <c r="L1121" s="81"/>
      <c r="M1121" s="2">
        <v>500</v>
      </c>
    </row>
    <row r="1122" spans="2:13" ht="12.75">
      <c r="B1122" s="274"/>
      <c r="F1122" s="70"/>
      <c r="H1122" s="6">
        <f t="shared" si="50"/>
        <v>0</v>
      </c>
      <c r="I1122" s="24">
        <f t="shared" si="51"/>
        <v>0</v>
      </c>
      <c r="M1122" s="2">
        <v>500</v>
      </c>
    </row>
    <row r="1123" spans="2:13" ht="12.75">
      <c r="B1123" s="274"/>
      <c r="F1123" s="70"/>
      <c r="H1123" s="6">
        <f t="shared" si="50"/>
        <v>0</v>
      </c>
      <c r="I1123" s="24">
        <f t="shared" si="51"/>
        <v>0</v>
      </c>
      <c r="M1123" s="2">
        <v>500</v>
      </c>
    </row>
    <row r="1124" spans="1:13" s="81" customFormat="1" ht="12.75">
      <c r="A1124" s="1"/>
      <c r="B1124" s="276">
        <v>2000</v>
      </c>
      <c r="C1124" s="1" t="s">
        <v>66</v>
      </c>
      <c r="D1124" s="14" t="s">
        <v>17</v>
      </c>
      <c r="E1124" s="1" t="s">
        <v>91</v>
      </c>
      <c r="F1124" s="70" t="s">
        <v>485</v>
      </c>
      <c r="G1124" s="29" t="s">
        <v>384</v>
      </c>
      <c r="H1124" s="6">
        <f t="shared" si="50"/>
        <v>-2000</v>
      </c>
      <c r="I1124" s="24">
        <v>4</v>
      </c>
      <c r="J1124"/>
      <c r="K1124" t="s">
        <v>148</v>
      </c>
      <c r="L1124">
        <v>25</v>
      </c>
      <c r="M1124" s="2">
        <v>500</v>
      </c>
    </row>
    <row r="1125" spans="2:13" ht="12.75">
      <c r="B1125" s="274">
        <v>2000</v>
      </c>
      <c r="C1125" s="1" t="s">
        <v>66</v>
      </c>
      <c r="D1125" s="14" t="s">
        <v>17</v>
      </c>
      <c r="E1125" s="1" t="s">
        <v>91</v>
      </c>
      <c r="F1125" s="70" t="s">
        <v>485</v>
      </c>
      <c r="G1125" s="29" t="s">
        <v>386</v>
      </c>
      <c r="H1125" s="6">
        <f t="shared" si="50"/>
        <v>-4000</v>
      </c>
      <c r="I1125" s="24">
        <v>4</v>
      </c>
      <c r="K1125" t="s">
        <v>148</v>
      </c>
      <c r="L1125">
        <v>25</v>
      </c>
      <c r="M1125" s="2">
        <v>500</v>
      </c>
    </row>
    <row r="1126" spans="1:13" ht="12.75">
      <c r="A1126" s="13"/>
      <c r="B1126" s="273">
        <f>SUM(B1124:B1125)</f>
        <v>4000</v>
      </c>
      <c r="C1126" s="13" t="s">
        <v>66</v>
      </c>
      <c r="D1126" s="13"/>
      <c r="E1126" s="13"/>
      <c r="F1126" s="82"/>
      <c r="G1126" s="20"/>
      <c r="H1126" s="79">
        <v>0</v>
      </c>
      <c r="I1126" s="80">
        <f t="shared" si="51"/>
        <v>8</v>
      </c>
      <c r="J1126" s="81"/>
      <c r="K1126" s="81"/>
      <c r="L1126" s="81"/>
      <c r="M1126" s="2">
        <v>500</v>
      </c>
    </row>
    <row r="1127" spans="2:13" ht="12.75">
      <c r="B1127" s="274"/>
      <c r="F1127" s="70"/>
      <c r="H1127" s="6">
        <f t="shared" si="50"/>
        <v>0</v>
      </c>
      <c r="I1127" s="24">
        <f t="shared" si="51"/>
        <v>0</v>
      </c>
      <c r="M1127" s="2">
        <v>500</v>
      </c>
    </row>
    <row r="1128" spans="1:13" s="81" customFormat="1" ht="12.75">
      <c r="A1128" s="1"/>
      <c r="B1128" s="274"/>
      <c r="C1128" s="1"/>
      <c r="D1128" s="1"/>
      <c r="E1128" s="1"/>
      <c r="F1128" s="70"/>
      <c r="G1128" s="29"/>
      <c r="H1128" s="6">
        <f t="shared" si="50"/>
        <v>0</v>
      </c>
      <c r="I1128" s="24">
        <f t="shared" si="51"/>
        <v>0</v>
      </c>
      <c r="J1128"/>
      <c r="K1128"/>
      <c r="L1128"/>
      <c r="M1128" s="2">
        <v>500</v>
      </c>
    </row>
    <row r="1129" spans="2:13" ht="12.75">
      <c r="B1129" s="276">
        <v>1000</v>
      </c>
      <c r="C1129" s="1" t="s">
        <v>106</v>
      </c>
      <c r="D1129" s="14" t="s">
        <v>17</v>
      </c>
      <c r="E1129" s="1" t="s">
        <v>68</v>
      </c>
      <c r="F1129" s="70" t="s">
        <v>485</v>
      </c>
      <c r="G1129" s="29" t="s">
        <v>384</v>
      </c>
      <c r="H1129" s="6">
        <f t="shared" si="50"/>
        <v>-1000</v>
      </c>
      <c r="I1129" s="24">
        <v>2</v>
      </c>
      <c r="K1129" t="s">
        <v>148</v>
      </c>
      <c r="L1129">
        <v>25</v>
      </c>
      <c r="M1129" s="2">
        <v>500</v>
      </c>
    </row>
    <row r="1130" spans="2:13" ht="12.75">
      <c r="B1130" s="274">
        <v>1000</v>
      </c>
      <c r="C1130" s="1" t="s">
        <v>106</v>
      </c>
      <c r="D1130" s="14" t="s">
        <v>17</v>
      </c>
      <c r="E1130" s="1" t="s">
        <v>68</v>
      </c>
      <c r="F1130" s="70" t="s">
        <v>485</v>
      </c>
      <c r="G1130" s="29" t="s">
        <v>386</v>
      </c>
      <c r="H1130" s="6">
        <f t="shared" si="50"/>
        <v>-2000</v>
      </c>
      <c r="I1130" s="24">
        <v>2</v>
      </c>
      <c r="K1130" t="s">
        <v>148</v>
      </c>
      <c r="L1130">
        <v>25</v>
      </c>
      <c r="M1130" s="2">
        <v>500</v>
      </c>
    </row>
    <row r="1131" spans="1:13" ht="12.75">
      <c r="A1131" s="13"/>
      <c r="B1131" s="273">
        <f>SUM(B1129:B1130)</f>
        <v>2000</v>
      </c>
      <c r="C1131" s="13"/>
      <c r="D1131" s="13"/>
      <c r="E1131" s="13" t="s">
        <v>68</v>
      </c>
      <c r="F1131" s="82"/>
      <c r="G1131" s="20"/>
      <c r="H1131" s="79">
        <v>0</v>
      </c>
      <c r="I1131" s="80">
        <f>+B1131/M1131</f>
        <v>4</v>
      </c>
      <c r="J1131" s="81"/>
      <c r="K1131" s="81"/>
      <c r="L1131" s="81"/>
      <c r="M1131" s="2">
        <v>500</v>
      </c>
    </row>
    <row r="1132" spans="2:13" ht="12.75">
      <c r="B1132" s="274"/>
      <c r="F1132" s="70"/>
      <c r="H1132" s="6">
        <f t="shared" si="50"/>
        <v>0</v>
      </c>
      <c r="I1132" s="24">
        <f t="shared" si="51"/>
        <v>0</v>
      </c>
      <c r="M1132" s="2">
        <v>500</v>
      </c>
    </row>
    <row r="1133" spans="1:13" s="81" customFormat="1" ht="12.75">
      <c r="A1133" s="1"/>
      <c r="B1133" s="274"/>
      <c r="C1133" s="1"/>
      <c r="D1133" s="1"/>
      <c r="E1133" s="1"/>
      <c r="F1133" s="70"/>
      <c r="G1133" s="29"/>
      <c r="H1133" s="6">
        <f t="shared" si="50"/>
        <v>0</v>
      </c>
      <c r="I1133" s="24">
        <f t="shared" si="51"/>
        <v>0</v>
      </c>
      <c r="J1133"/>
      <c r="K1133"/>
      <c r="L1133"/>
      <c r="M1133" s="2">
        <v>500</v>
      </c>
    </row>
    <row r="1134" spans="2:13" ht="12.75">
      <c r="B1134" s="274"/>
      <c r="F1134" s="70"/>
      <c r="H1134" s="6">
        <f t="shared" si="50"/>
        <v>0</v>
      </c>
      <c r="I1134" s="24">
        <f t="shared" si="51"/>
        <v>0</v>
      </c>
      <c r="M1134" s="2">
        <v>500</v>
      </c>
    </row>
    <row r="1135" spans="2:13" ht="12.75">
      <c r="B1135" s="274"/>
      <c r="F1135" s="70"/>
      <c r="H1135" s="6">
        <f t="shared" si="50"/>
        <v>0</v>
      </c>
      <c r="I1135" s="24">
        <f t="shared" si="51"/>
        <v>0</v>
      </c>
      <c r="M1135" s="2">
        <v>500</v>
      </c>
    </row>
    <row r="1136" spans="1:13" s="81" customFormat="1" ht="12.75">
      <c r="A1136" s="13"/>
      <c r="B1136" s="273">
        <f>+B1140+B1145+B1150+B1154+B1159</f>
        <v>19200</v>
      </c>
      <c r="C1136" s="75" t="s">
        <v>487</v>
      </c>
      <c r="D1136" s="76" t="s">
        <v>488</v>
      </c>
      <c r="E1136" s="75" t="s">
        <v>203</v>
      </c>
      <c r="F1136" s="77" t="s">
        <v>482</v>
      </c>
      <c r="G1136" s="78" t="s">
        <v>249</v>
      </c>
      <c r="H1136" s="79"/>
      <c r="I1136" s="80">
        <f>+B1136/M1136</f>
        <v>38.4</v>
      </c>
      <c r="J1136" s="80"/>
      <c r="K1136" s="80"/>
      <c r="M1136" s="2">
        <v>500</v>
      </c>
    </row>
    <row r="1137" spans="2:13" ht="12.75">
      <c r="B1137" s="274"/>
      <c r="F1137" s="70"/>
      <c r="H1137" s="6">
        <f t="shared" si="50"/>
        <v>0</v>
      </c>
      <c r="I1137" s="24">
        <f t="shared" si="51"/>
        <v>0</v>
      </c>
      <c r="M1137" s="2">
        <v>500</v>
      </c>
    </row>
    <row r="1138" spans="1:13" s="81" customFormat="1" ht="12.75">
      <c r="A1138" s="1"/>
      <c r="B1138" s="274">
        <v>2500</v>
      </c>
      <c r="C1138" s="1" t="s">
        <v>35</v>
      </c>
      <c r="D1138" s="1" t="s">
        <v>17</v>
      </c>
      <c r="E1138" s="1" t="s">
        <v>148</v>
      </c>
      <c r="F1138" s="70" t="s">
        <v>489</v>
      </c>
      <c r="G1138" s="29" t="s">
        <v>490</v>
      </c>
      <c r="H1138" s="6">
        <f t="shared" si="50"/>
        <v>-2500</v>
      </c>
      <c r="I1138" s="24">
        <f>+B1138/M1138</f>
        <v>5</v>
      </c>
      <c r="J1138"/>
      <c r="K1138" t="s">
        <v>35</v>
      </c>
      <c r="L1138">
        <v>26</v>
      </c>
      <c r="M1138" s="2">
        <v>500</v>
      </c>
    </row>
    <row r="1139" spans="2:13" ht="12.75">
      <c r="B1139" s="274">
        <v>2500</v>
      </c>
      <c r="C1139" s="1" t="s">
        <v>35</v>
      </c>
      <c r="D1139" s="1" t="s">
        <v>17</v>
      </c>
      <c r="E1139" s="1" t="s">
        <v>148</v>
      </c>
      <c r="F1139" s="70" t="s">
        <v>491</v>
      </c>
      <c r="G1139" s="29" t="s">
        <v>492</v>
      </c>
      <c r="H1139" s="6">
        <f t="shared" si="50"/>
        <v>-5000</v>
      </c>
      <c r="I1139" s="24">
        <f>+B1139/M1139</f>
        <v>5</v>
      </c>
      <c r="K1139" t="s">
        <v>35</v>
      </c>
      <c r="L1139">
        <v>26</v>
      </c>
      <c r="M1139" s="2">
        <v>500</v>
      </c>
    </row>
    <row r="1140" spans="1:13" ht="12.75">
      <c r="A1140" s="13"/>
      <c r="B1140" s="273">
        <f>SUM(B1138:B1139)</f>
        <v>5000</v>
      </c>
      <c r="C1140" s="13" t="s">
        <v>35</v>
      </c>
      <c r="D1140" s="13"/>
      <c r="E1140" s="13"/>
      <c r="F1140" s="82"/>
      <c r="G1140" s="20"/>
      <c r="H1140" s="79">
        <v>0</v>
      </c>
      <c r="I1140" s="80">
        <f t="shared" si="51"/>
        <v>10</v>
      </c>
      <c r="J1140" s="81"/>
      <c r="K1140" s="81"/>
      <c r="L1140" s="81"/>
      <c r="M1140" s="2">
        <v>500</v>
      </c>
    </row>
    <row r="1141" spans="2:13" ht="12.75">
      <c r="B1141" s="274"/>
      <c r="F1141" s="70"/>
      <c r="H1141" s="6">
        <f t="shared" si="50"/>
        <v>0</v>
      </c>
      <c r="I1141" s="24">
        <f t="shared" si="51"/>
        <v>0</v>
      </c>
      <c r="M1141" s="2">
        <v>500</v>
      </c>
    </row>
    <row r="1142" spans="1:13" s="81" customFormat="1" ht="12.75">
      <c r="A1142" s="1"/>
      <c r="B1142" s="274"/>
      <c r="C1142" s="1"/>
      <c r="D1142" s="1"/>
      <c r="E1142" s="1"/>
      <c r="F1142" s="70"/>
      <c r="G1142" s="29"/>
      <c r="H1142" s="6">
        <f t="shared" si="50"/>
        <v>0</v>
      </c>
      <c r="I1142" s="24">
        <f t="shared" si="51"/>
        <v>0</v>
      </c>
      <c r="J1142"/>
      <c r="K1142"/>
      <c r="L1142"/>
      <c r="M1142" s="2">
        <v>500</v>
      </c>
    </row>
    <row r="1143" spans="2:13" ht="12.75">
      <c r="B1143" s="274">
        <v>2000</v>
      </c>
      <c r="C1143" s="1" t="s">
        <v>484</v>
      </c>
      <c r="D1143" s="14" t="s">
        <v>17</v>
      </c>
      <c r="E1143" s="1" t="s">
        <v>91</v>
      </c>
      <c r="F1143" s="70" t="s">
        <v>493</v>
      </c>
      <c r="G1143" s="29" t="s">
        <v>494</v>
      </c>
      <c r="H1143" s="6">
        <f t="shared" si="50"/>
        <v>-2000</v>
      </c>
      <c r="I1143" s="24">
        <f t="shared" si="51"/>
        <v>4</v>
      </c>
      <c r="K1143" t="s">
        <v>148</v>
      </c>
      <c r="L1143">
        <v>26</v>
      </c>
      <c r="M1143" s="2">
        <v>500</v>
      </c>
    </row>
    <row r="1144" spans="2:13" ht="12.75">
      <c r="B1144" s="274">
        <v>2000</v>
      </c>
      <c r="C1144" s="1" t="s">
        <v>495</v>
      </c>
      <c r="D1144" s="14" t="s">
        <v>17</v>
      </c>
      <c r="E1144" s="1" t="s">
        <v>91</v>
      </c>
      <c r="F1144" s="70" t="s">
        <v>493</v>
      </c>
      <c r="G1144" s="29" t="s">
        <v>496</v>
      </c>
      <c r="H1144" s="6">
        <f t="shared" si="50"/>
        <v>-4000</v>
      </c>
      <c r="I1144" s="24">
        <f t="shared" si="51"/>
        <v>4</v>
      </c>
      <c r="K1144" t="s">
        <v>148</v>
      </c>
      <c r="L1144">
        <v>26</v>
      </c>
      <c r="M1144" s="2">
        <v>500</v>
      </c>
    </row>
    <row r="1145" spans="1:13" ht="12.75">
      <c r="A1145" s="13"/>
      <c r="B1145" s="273">
        <f>SUM(B1143:B1144)</f>
        <v>4000</v>
      </c>
      <c r="C1145" s="13" t="s">
        <v>59</v>
      </c>
      <c r="D1145" s="13"/>
      <c r="E1145" s="13"/>
      <c r="F1145" s="82"/>
      <c r="G1145" s="20"/>
      <c r="H1145" s="79">
        <v>0</v>
      </c>
      <c r="I1145" s="80">
        <f t="shared" si="51"/>
        <v>8</v>
      </c>
      <c r="J1145" s="81"/>
      <c r="K1145" s="81"/>
      <c r="L1145" s="81"/>
      <c r="M1145" s="2">
        <v>500</v>
      </c>
    </row>
    <row r="1146" spans="2:13" ht="12.75">
      <c r="B1146" s="274"/>
      <c r="F1146" s="70"/>
      <c r="H1146" s="6">
        <f t="shared" si="50"/>
        <v>0</v>
      </c>
      <c r="I1146" s="24">
        <f t="shared" si="51"/>
        <v>0</v>
      </c>
      <c r="M1146" s="2">
        <v>500</v>
      </c>
    </row>
    <row r="1147" spans="1:13" s="81" customFormat="1" ht="12.75">
      <c r="A1147" s="1"/>
      <c r="B1147" s="274"/>
      <c r="C1147" s="1"/>
      <c r="D1147" s="1"/>
      <c r="E1147" s="1"/>
      <c r="F1147" s="70"/>
      <c r="G1147" s="29"/>
      <c r="H1147" s="6">
        <f t="shared" si="50"/>
        <v>0</v>
      </c>
      <c r="I1147" s="24">
        <f t="shared" si="51"/>
        <v>0</v>
      </c>
      <c r="J1147"/>
      <c r="K1147"/>
      <c r="L1147"/>
      <c r="M1147" s="2">
        <v>500</v>
      </c>
    </row>
    <row r="1148" spans="2:13" ht="12.75">
      <c r="B1148" s="274">
        <v>600</v>
      </c>
      <c r="C1148" s="1" t="s">
        <v>60</v>
      </c>
      <c r="D1148" s="14" t="s">
        <v>17</v>
      </c>
      <c r="E1148" s="1" t="s">
        <v>103</v>
      </c>
      <c r="F1148" s="70" t="s">
        <v>493</v>
      </c>
      <c r="G1148" s="29" t="s">
        <v>494</v>
      </c>
      <c r="H1148" s="6">
        <f t="shared" si="50"/>
        <v>-600</v>
      </c>
      <c r="I1148" s="24">
        <v>1.2</v>
      </c>
      <c r="K1148" t="s">
        <v>148</v>
      </c>
      <c r="L1148">
        <v>26</v>
      </c>
      <c r="M1148" s="2">
        <v>500</v>
      </c>
    </row>
    <row r="1149" spans="2:13" ht="12.75">
      <c r="B1149" s="274">
        <v>600</v>
      </c>
      <c r="C1149" s="1" t="s">
        <v>60</v>
      </c>
      <c r="D1149" s="14" t="s">
        <v>17</v>
      </c>
      <c r="E1149" s="1" t="s">
        <v>103</v>
      </c>
      <c r="F1149" s="70" t="s">
        <v>493</v>
      </c>
      <c r="G1149" s="29" t="s">
        <v>496</v>
      </c>
      <c r="H1149" s="6">
        <f>H1148-B1149</f>
        <v>-1200</v>
      </c>
      <c r="I1149" s="24">
        <v>1.2</v>
      </c>
      <c r="K1149" t="s">
        <v>148</v>
      </c>
      <c r="L1149">
        <v>26</v>
      </c>
      <c r="M1149" s="2">
        <v>500</v>
      </c>
    </row>
    <row r="1150" spans="1:13" ht="12.75">
      <c r="A1150" s="13"/>
      <c r="B1150" s="273">
        <f>SUM(B1148:B1149)</f>
        <v>1200</v>
      </c>
      <c r="C1150" s="13"/>
      <c r="D1150" s="13"/>
      <c r="E1150" s="13" t="s">
        <v>103</v>
      </c>
      <c r="F1150" s="82"/>
      <c r="G1150" s="20"/>
      <c r="H1150" s="79">
        <v>0</v>
      </c>
      <c r="I1150" s="80">
        <f>+B1150/M1150</f>
        <v>2.4</v>
      </c>
      <c r="J1150" s="81"/>
      <c r="K1150" s="81"/>
      <c r="L1150" s="81"/>
      <c r="M1150" s="2">
        <v>500</v>
      </c>
    </row>
    <row r="1151" spans="2:13" ht="12.75">
      <c r="B1151" s="274"/>
      <c r="F1151" s="70"/>
      <c r="H1151" s="6">
        <f aca="true" t="shared" si="52" ref="H1151:H1160">H1150-B1151</f>
        <v>0</v>
      </c>
      <c r="I1151" s="24">
        <f t="shared" si="51"/>
        <v>0</v>
      </c>
      <c r="M1151" s="2">
        <v>500</v>
      </c>
    </row>
    <row r="1152" spans="2:13" ht="12.75">
      <c r="B1152" s="274"/>
      <c r="F1152" s="70"/>
      <c r="H1152" s="6">
        <f t="shared" si="52"/>
        <v>0</v>
      </c>
      <c r="I1152" s="24">
        <f t="shared" si="51"/>
        <v>0</v>
      </c>
      <c r="M1152" s="2">
        <v>500</v>
      </c>
    </row>
    <row r="1153" spans="2:13" ht="12.75">
      <c r="B1153" s="274">
        <v>5000</v>
      </c>
      <c r="C1153" s="1" t="s">
        <v>63</v>
      </c>
      <c r="D1153" s="14" t="s">
        <v>17</v>
      </c>
      <c r="E1153" s="1" t="s">
        <v>91</v>
      </c>
      <c r="F1153" s="70" t="s">
        <v>497</v>
      </c>
      <c r="G1153" s="29" t="s">
        <v>494</v>
      </c>
      <c r="H1153" s="6">
        <f t="shared" si="52"/>
        <v>-5000</v>
      </c>
      <c r="I1153" s="24">
        <f t="shared" si="51"/>
        <v>10</v>
      </c>
      <c r="K1153" t="s">
        <v>148</v>
      </c>
      <c r="L1153">
        <v>26</v>
      </c>
      <c r="M1153" s="2">
        <v>500</v>
      </c>
    </row>
    <row r="1154" spans="1:13" ht="12.75">
      <c r="A1154" s="13"/>
      <c r="B1154" s="273">
        <f>SUM(B1153)</f>
        <v>5000</v>
      </c>
      <c r="C1154" s="13" t="s">
        <v>63</v>
      </c>
      <c r="D1154" s="13"/>
      <c r="E1154" s="13"/>
      <c r="F1154" s="82"/>
      <c r="G1154" s="20"/>
      <c r="H1154" s="79">
        <v>0</v>
      </c>
      <c r="I1154" s="80">
        <f>+B1154/M1154</f>
        <v>10</v>
      </c>
      <c r="J1154" s="81"/>
      <c r="K1154" s="81"/>
      <c r="L1154" s="81"/>
      <c r="M1154" s="2">
        <v>500</v>
      </c>
    </row>
    <row r="1155" spans="1:13" s="81" customFormat="1" ht="12.75">
      <c r="A1155" s="1"/>
      <c r="B1155" s="274"/>
      <c r="C1155" s="1"/>
      <c r="D1155" s="1"/>
      <c r="E1155" s="1"/>
      <c r="F1155" s="70"/>
      <c r="G1155" s="29"/>
      <c r="H1155" s="6">
        <f t="shared" si="52"/>
        <v>0</v>
      </c>
      <c r="I1155" s="24">
        <f t="shared" si="51"/>
        <v>0</v>
      </c>
      <c r="J1155"/>
      <c r="K1155"/>
      <c r="L1155"/>
      <c r="M1155" s="2">
        <v>500</v>
      </c>
    </row>
    <row r="1156" spans="2:13" ht="12.75">
      <c r="B1156" s="274"/>
      <c r="F1156" s="70"/>
      <c r="H1156" s="6">
        <f t="shared" si="52"/>
        <v>0</v>
      </c>
      <c r="I1156" s="24">
        <f t="shared" si="51"/>
        <v>0</v>
      </c>
      <c r="M1156" s="2">
        <v>500</v>
      </c>
    </row>
    <row r="1157" spans="2:13" ht="12.75">
      <c r="B1157" s="274">
        <v>2000</v>
      </c>
      <c r="C1157" s="1" t="s">
        <v>66</v>
      </c>
      <c r="D1157" s="14" t="s">
        <v>17</v>
      </c>
      <c r="E1157" s="1" t="s">
        <v>91</v>
      </c>
      <c r="F1157" s="70" t="s">
        <v>493</v>
      </c>
      <c r="G1157" s="29" t="s">
        <v>494</v>
      </c>
      <c r="H1157" s="6">
        <f t="shared" si="52"/>
        <v>-2000</v>
      </c>
      <c r="I1157" s="24">
        <v>4</v>
      </c>
      <c r="K1157" t="s">
        <v>148</v>
      </c>
      <c r="L1157">
        <v>26</v>
      </c>
      <c r="M1157" s="2">
        <v>500</v>
      </c>
    </row>
    <row r="1158" spans="2:13" ht="12.75">
      <c r="B1158" s="274">
        <v>2000</v>
      </c>
      <c r="C1158" s="1" t="s">
        <v>66</v>
      </c>
      <c r="D1158" s="14" t="s">
        <v>17</v>
      </c>
      <c r="E1158" s="1" t="s">
        <v>91</v>
      </c>
      <c r="F1158" s="70" t="s">
        <v>493</v>
      </c>
      <c r="G1158" s="29" t="s">
        <v>496</v>
      </c>
      <c r="H1158" s="6">
        <f t="shared" si="52"/>
        <v>-4000</v>
      </c>
      <c r="I1158" s="24">
        <v>4</v>
      </c>
      <c r="K1158" t="s">
        <v>148</v>
      </c>
      <c r="L1158">
        <v>26</v>
      </c>
      <c r="M1158" s="2">
        <v>500</v>
      </c>
    </row>
    <row r="1159" spans="1:13" ht="12.75">
      <c r="A1159" s="13"/>
      <c r="B1159" s="277">
        <f>SUM(B1157:B1158)</f>
        <v>4000</v>
      </c>
      <c r="C1159" s="13" t="s">
        <v>66</v>
      </c>
      <c r="D1159" s="13"/>
      <c r="E1159" s="13"/>
      <c r="F1159" s="82"/>
      <c r="G1159" s="20"/>
      <c r="H1159" s="79">
        <v>0</v>
      </c>
      <c r="I1159" s="80">
        <f t="shared" si="51"/>
        <v>8</v>
      </c>
      <c r="J1159" s="81"/>
      <c r="K1159" s="81"/>
      <c r="L1159" s="81"/>
      <c r="M1159" s="2">
        <v>500</v>
      </c>
    </row>
    <row r="1160" spans="2:13" ht="12.75">
      <c r="B1160" s="274"/>
      <c r="F1160" s="70"/>
      <c r="H1160" s="6">
        <f t="shared" si="52"/>
        <v>0</v>
      </c>
      <c r="I1160" s="24">
        <f t="shared" si="51"/>
        <v>0</v>
      </c>
      <c r="M1160" s="2">
        <v>500</v>
      </c>
    </row>
    <row r="1161" spans="2:13" ht="12.75">
      <c r="B1161" s="274"/>
      <c r="F1161" s="70"/>
      <c r="H1161" s="6">
        <f aca="true" t="shared" si="53" ref="H1161:H1175">H1160-B1161</f>
        <v>0</v>
      </c>
      <c r="I1161" s="24">
        <f aca="true" t="shared" si="54" ref="I1161:I1173">+B1161/M1161</f>
        <v>0</v>
      </c>
      <c r="M1161" s="2">
        <v>500</v>
      </c>
    </row>
    <row r="1162" spans="2:13" ht="12.75">
      <c r="B1162" s="274"/>
      <c r="F1162" s="70"/>
      <c r="H1162" s="6">
        <f t="shared" si="53"/>
        <v>0</v>
      </c>
      <c r="I1162" s="24">
        <f t="shared" si="54"/>
        <v>0</v>
      </c>
      <c r="M1162" s="2">
        <v>500</v>
      </c>
    </row>
    <row r="1163" spans="1:13" s="17" customFormat="1" ht="12.75">
      <c r="A1163" s="14"/>
      <c r="B1163" s="275">
        <v>170000</v>
      </c>
      <c r="C1163" s="1" t="s">
        <v>36</v>
      </c>
      <c r="D1163" s="1" t="s">
        <v>17</v>
      </c>
      <c r="E1163" s="14"/>
      <c r="F1163" s="127" t="s">
        <v>725</v>
      </c>
      <c r="G1163" s="32" t="s">
        <v>266</v>
      </c>
      <c r="H1163" s="6">
        <f t="shared" si="53"/>
        <v>-170000</v>
      </c>
      <c r="I1163" s="24">
        <f t="shared" si="54"/>
        <v>340</v>
      </c>
      <c r="M1163" s="2">
        <v>500</v>
      </c>
    </row>
    <row r="1164" spans="1:13" s="17" customFormat="1" ht="12.75">
      <c r="A1164" s="14"/>
      <c r="B1164" s="275">
        <v>50000</v>
      </c>
      <c r="C1164" s="1" t="s">
        <v>36</v>
      </c>
      <c r="D1164" s="1" t="s">
        <v>17</v>
      </c>
      <c r="E1164" s="14" t="s">
        <v>506</v>
      </c>
      <c r="F1164" s="127"/>
      <c r="G1164" s="32" t="s">
        <v>266</v>
      </c>
      <c r="H1164" s="6">
        <f>H1163-B1164</f>
        <v>-220000</v>
      </c>
      <c r="I1164" s="24">
        <f>+B1164/M1164</f>
        <v>100</v>
      </c>
      <c r="M1164" s="2">
        <v>500</v>
      </c>
    </row>
    <row r="1165" spans="1:13" s="17" customFormat="1" ht="12.75">
      <c r="A1165" s="14"/>
      <c r="B1165" s="275">
        <v>22015</v>
      </c>
      <c r="C1165" s="1" t="s">
        <v>1085</v>
      </c>
      <c r="D1165" s="1" t="s">
        <v>17</v>
      </c>
      <c r="E1165" s="14" t="s">
        <v>722</v>
      </c>
      <c r="F1165" s="127"/>
      <c r="G1165" s="32" t="s">
        <v>266</v>
      </c>
      <c r="H1165" s="6">
        <f>H1164-B1165</f>
        <v>-242015</v>
      </c>
      <c r="I1165" s="24">
        <f>+B1165/M1165</f>
        <v>44.03</v>
      </c>
      <c r="M1165" s="2">
        <v>500</v>
      </c>
    </row>
    <row r="1166" spans="1:13" ht="12.75">
      <c r="A1166" s="14"/>
      <c r="B1166" s="275">
        <v>120000</v>
      </c>
      <c r="C1166" s="14" t="s">
        <v>74</v>
      </c>
      <c r="D1166" s="1" t="s">
        <v>17</v>
      </c>
      <c r="E1166" s="14"/>
      <c r="F1166" s="112" t="s">
        <v>725</v>
      </c>
      <c r="G1166" s="32" t="s">
        <v>266</v>
      </c>
      <c r="H1166" s="6">
        <f>H1165-B1166</f>
        <v>-362015</v>
      </c>
      <c r="I1166" s="24">
        <f>+B1166/M1166</f>
        <v>240</v>
      </c>
      <c r="J1166" s="17"/>
      <c r="K1166" s="17"/>
      <c r="L1166" s="17"/>
      <c r="M1166" s="2">
        <v>500</v>
      </c>
    </row>
    <row r="1167" spans="1:13" s="17" customFormat="1" ht="12.75">
      <c r="A1167" s="14"/>
      <c r="B1167" s="275">
        <v>15540</v>
      </c>
      <c r="C1167" s="1" t="s">
        <v>1086</v>
      </c>
      <c r="D1167" s="1" t="s">
        <v>17</v>
      </c>
      <c r="E1167" s="14" t="s">
        <v>722</v>
      </c>
      <c r="F1167" s="127"/>
      <c r="G1167" s="32" t="s">
        <v>266</v>
      </c>
      <c r="H1167" s="6">
        <f>H1166-B1167</f>
        <v>-377555</v>
      </c>
      <c r="I1167" s="24">
        <f>+B1167/M1167</f>
        <v>31.08</v>
      </c>
      <c r="M1167" s="2">
        <v>500</v>
      </c>
    </row>
    <row r="1168" spans="1:13" ht="12.75">
      <c r="A1168" s="14"/>
      <c r="B1168" s="275">
        <v>60000</v>
      </c>
      <c r="C1168" s="14" t="s">
        <v>136</v>
      </c>
      <c r="D1168" s="1" t="s">
        <v>17</v>
      </c>
      <c r="E1168" s="14" t="s">
        <v>506</v>
      </c>
      <c r="F1168" s="112" t="s">
        <v>725</v>
      </c>
      <c r="G1168" s="32" t="s">
        <v>266</v>
      </c>
      <c r="H1168" s="6">
        <f t="shared" si="53"/>
        <v>-437555</v>
      </c>
      <c r="I1168" s="24">
        <f t="shared" si="54"/>
        <v>120</v>
      </c>
      <c r="J1168" s="17"/>
      <c r="K1168" s="17"/>
      <c r="L1168" s="17"/>
      <c r="M1168" s="2">
        <v>500</v>
      </c>
    </row>
    <row r="1169" spans="1:13" ht="12.75">
      <c r="A1169" s="14"/>
      <c r="B1169" s="275">
        <v>60000</v>
      </c>
      <c r="C1169" s="14" t="s">
        <v>119</v>
      </c>
      <c r="D1169" s="1" t="s">
        <v>17</v>
      </c>
      <c r="E1169" s="14" t="s">
        <v>506</v>
      </c>
      <c r="F1169" s="112"/>
      <c r="G1169" s="32" t="s">
        <v>266</v>
      </c>
      <c r="H1169" s="6">
        <f>H1168-B1169</f>
        <v>-497555</v>
      </c>
      <c r="I1169" s="24">
        <f>+B1169/M1169</f>
        <v>120</v>
      </c>
      <c r="J1169" s="17"/>
      <c r="K1169" s="17"/>
      <c r="L1169" s="17"/>
      <c r="M1169" s="2">
        <v>500</v>
      </c>
    </row>
    <row r="1170" spans="1:13" ht="12.75">
      <c r="A1170" s="14"/>
      <c r="B1170" s="275">
        <v>60000</v>
      </c>
      <c r="C1170" s="14" t="s">
        <v>148</v>
      </c>
      <c r="D1170" s="1" t="s">
        <v>17</v>
      </c>
      <c r="E1170" s="14" t="s">
        <v>506</v>
      </c>
      <c r="F1170" s="112"/>
      <c r="G1170" s="32" t="s">
        <v>266</v>
      </c>
      <c r="H1170" s="6">
        <f>H1169-B1170</f>
        <v>-557555</v>
      </c>
      <c r="I1170" s="24">
        <f>+B1170/M1170</f>
        <v>120</v>
      </c>
      <c r="J1170" s="17"/>
      <c r="K1170" s="17"/>
      <c r="L1170" s="17"/>
      <c r="M1170" s="2">
        <v>500</v>
      </c>
    </row>
    <row r="1171" spans="1:14" ht="12.75">
      <c r="A1171" s="13"/>
      <c r="B1171" s="273">
        <f>SUM(B1163:B1170)</f>
        <v>557555</v>
      </c>
      <c r="C1171" s="267" t="s">
        <v>871</v>
      </c>
      <c r="D1171" s="13"/>
      <c r="E1171" s="13"/>
      <c r="F1171" s="129"/>
      <c r="G1171" s="20"/>
      <c r="H1171" s="79">
        <v>0</v>
      </c>
      <c r="I1171" s="80">
        <f t="shared" si="54"/>
        <v>1115.11</v>
      </c>
      <c r="J1171" s="81"/>
      <c r="K1171" s="81"/>
      <c r="L1171" s="81"/>
      <c r="M1171" s="2">
        <v>500</v>
      </c>
      <c r="N1171" s="41">
        <v>500</v>
      </c>
    </row>
    <row r="1172" spans="3:13" ht="12.75">
      <c r="C1172" s="97"/>
      <c r="F1172" s="70"/>
      <c r="H1172" s="6">
        <f>H1162-B1172</f>
        <v>0</v>
      </c>
      <c r="I1172" s="24">
        <f t="shared" si="54"/>
        <v>0</v>
      </c>
      <c r="M1172" s="2">
        <v>500</v>
      </c>
    </row>
    <row r="1173" spans="6:13" ht="12.75">
      <c r="F1173" s="70"/>
      <c r="H1173" s="6">
        <f t="shared" si="53"/>
        <v>0</v>
      </c>
      <c r="I1173" s="24">
        <f t="shared" si="54"/>
        <v>0</v>
      </c>
      <c r="M1173" s="2">
        <v>500</v>
      </c>
    </row>
    <row r="1174" spans="2:13" ht="12.75">
      <c r="B1174" s="9"/>
      <c r="F1174" s="70"/>
      <c r="H1174" s="6">
        <f t="shared" si="53"/>
        <v>0</v>
      </c>
      <c r="I1174" s="24">
        <f aca="true" t="shared" si="55" ref="I1174:I1180">+B1174/M1174</f>
        <v>0</v>
      </c>
      <c r="M1174" s="2">
        <v>500</v>
      </c>
    </row>
    <row r="1175" spans="2:13" ht="12.75">
      <c r="B1175" s="9"/>
      <c r="F1175" s="70"/>
      <c r="H1175" s="6">
        <f t="shared" si="53"/>
        <v>0</v>
      </c>
      <c r="I1175" s="24">
        <f t="shared" si="55"/>
        <v>0</v>
      </c>
      <c r="M1175" s="2">
        <v>500</v>
      </c>
    </row>
    <row r="1176" spans="1:13" ht="13.5" thickBot="1">
      <c r="A1176" s="61"/>
      <c r="B1176" s="71">
        <f>+B1179+B1216</f>
        <v>495800</v>
      </c>
      <c r="C1176" s="61"/>
      <c r="D1176" s="72" t="s">
        <v>498</v>
      </c>
      <c r="E1176" s="64"/>
      <c r="F1176" s="65"/>
      <c r="G1176" s="66"/>
      <c r="H1176" s="67">
        <v>0</v>
      </c>
      <c r="I1176" s="68">
        <f>+B1176/M1176</f>
        <v>991.6</v>
      </c>
      <c r="J1176" s="69"/>
      <c r="K1176" s="69"/>
      <c r="L1176" s="69"/>
      <c r="M1176" s="2">
        <v>500</v>
      </c>
    </row>
    <row r="1177" spans="1:13" s="81" customFormat="1" ht="12.75">
      <c r="A1177" s="1"/>
      <c r="B1177" s="43"/>
      <c r="C1177" s="1"/>
      <c r="D1177" s="1"/>
      <c r="E1177" s="1"/>
      <c r="F1177" s="70"/>
      <c r="G1177" s="29"/>
      <c r="H1177" s="6">
        <v>0</v>
      </c>
      <c r="I1177" s="24">
        <f t="shared" si="55"/>
        <v>0</v>
      </c>
      <c r="J1177"/>
      <c r="K1177"/>
      <c r="L1177"/>
      <c r="M1177" s="2">
        <v>500</v>
      </c>
    </row>
    <row r="1178" spans="1:13" s="17" customFormat="1" ht="12.75">
      <c r="A1178" s="1"/>
      <c r="B1178" s="43"/>
      <c r="C1178" s="1"/>
      <c r="D1178" s="1"/>
      <c r="E1178" s="1"/>
      <c r="F1178" s="70"/>
      <c r="G1178" s="29"/>
      <c r="H1178" s="6">
        <f aca="true" t="shared" si="56" ref="H1178:H1217">H1177-B1178</f>
        <v>0</v>
      </c>
      <c r="I1178" s="24">
        <f t="shared" si="55"/>
        <v>0</v>
      </c>
      <c r="J1178"/>
      <c r="K1178"/>
      <c r="L1178"/>
      <c r="M1178" s="2">
        <v>500</v>
      </c>
    </row>
    <row r="1179" spans="1:13" ht="12.75">
      <c r="A1179" s="13"/>
      <c r="B1179" s="74">
        <f>+B1185+B1189+B1194+B1198+B1202+B1211</f>
        <v>135800</v>
      </c>
      <c r="C1179" s="75" t="s">
        <v>30</v>
      </c>
      <c r="D1179" s="76" t="s">
        <v>499</v>
      </c>
      <c r="E1179" s="75" t="s">
        <v>32</v>
      </c>
      <c r="F1179" s="77" t="s">
        <v>33</v>
      </c>
      <c r="G1179" s="78" t="s">
        <v>34</v>
      </c>
      <c r="H1179" s="79"/>
      <c r="I1179" s="80">
        <f>+B1179/M1179</f>
        <v>271.6</v>
      </c>
      <c r="J1179" s="80"/>
      <c r="K1179" s="80"/>
      <c r="L1179" s="81"/>
      <c r="M1179" s="2">
        <v>500</v>
      </c>
    </row>
    <row r="1180" spans="2:13" ht="12.75">
      <c r="B1180" s="43"/>
      <c r="F1180" s="70"/>
      <c r="H1180" s="6">
        <f t="shared" si="56"/>
        <v>0</v>
      </c>
      <c r="I1180" s="24">
        <f t="shared" si="55"/>
        <v>0</v>
      </c>
      <c r="M1180" s="2">
        <v>500</v>
      </c>
    </row>
    <row r="1181" spans="2:13" ht="12.75">
      <c r="B1181" s="281">
        <v>2500</v>
      </c>
      <c r="C1181" s="1" t="s">
        <v>35</v>
      </c>
      <c r="D1181" s="1" t="s">
        <v>19</v>
      </c>
      <c r="E1181" s="1" t="s">
        <v>500</v>
      </c>
      <c r="F1181" s="70" t="s">
        <v>501</v>
      </c>
      <c r="G1181" s="29" t="s">
        <v>42</v>
      </c>
      <c r="H1181" s="6">
        <f t="shared" si="56"/>
        <v>-2500</v>
      </c>
      <c r="I1181" s="24">
        <v>5</v>
      </c>
      <c r="K1181" t="s">
        <v>35</v>
      </c>
      <c r="L1181">
        <v>1</v>
      </c>
      <c r="M1181" s="2">
        <v>500</v>
      </c>
    </row>
    <row r="1182" spans="1:13" s="81" customFormat="1" ht="12.75">
      <c r="A1182" s="1"/>
      <c r="B1182" s="281">
        <v>2500</v>
      </c>
      <c r="C1182" s="1" t="s">
        <v>35</v>
      </c>
      <c r="D1182" s="1" t="s">
        <v>19</v>
      </c>
      <c r="E1182" s="1" t="s">
        <v>502</v>
      </c>
      <c r="F1182" s="70" t="s">
        <v>503</v>
      </c>
      <c r="G1182" s="29" t="s">
        <v>81</v>
      </c>
      <c r="H1182" s="6">
        <f t="shared" si="56"/>
        <v>-5000</v>
      </c>
      <c r="I1182" s="24">
        <v>5</v>
      </c>
      <c r="J1182"/>
      <c r="K1182" t="s">
        <v>35</v>
      </c>
      <c r="L1182">
        <v>1</v>
      </c>
      <c r="M1182" s="2">
        <v>500</v>
      </c>
    </row>
    <row r="1183" spans="2:13" ht="12.75">
      <c r="B1183" s="281">
        <v>5000</v>
      </c>
      <c r="C1183" s="1" t="s">
        <v>35</v>
      </c>
      <c r="D1183" s="1" t="s">
        <v>19</v>
      </c>
      <c r="E1183" s="1" t="s">
        <v>36</v>
      </c>
      <c r="F1183" s="70" t="s">
        <v>504</v>
      </c>
      <c r="G1183" s="29" t="s">
        <v>81</v>
      </c>
      <c r="H1183" s="6">
        <f t="shared" si="56"/>
        <v>-10000</v>
      </c>
      <c r="I1183" s="24">
        <v>10</v>
      </c>
      <c r="K1183" t="s">
        <v>35</v>
      </c>
      <c r="L1183">
        <v>1</v>
      </c>
      <c r="M1183" s="2">
        <v>500</v>
      </c>
    </row>
    <row r="1184" spans="1:13" s="81" customFormat="1" ht="12.75">
      <c r="A1184" s="1"/>
      <c r="B1184" s="283">
        <v>5000</v>
      </c>
      <c r="C1184" s="14" t="s">
        <v>35</v>
      </c>
      <c r="D1184" s="1" t="s">
        <v>19</v>
      </c>
      <c r="E1184" s="1" t="s">
        <v>1135</v>
      </c>
      <c r="F1184" s="70" t="s">
        <v>505</v>
      </c>
      <c r="G1184" s="29" t="s">
        <v>81</v>
      </c>
      <c r="H1184" s="6">
        <f t="shared" si="56"/>
        <v>-15000</v>
      </c>
      <c r="I1184" s="24">
        <v>10</v>
      </c>
      <c r="J1184"/>
      <c r="K1184" t="s">
        <v>35</v>
      </c>
      <c r="L1184">
        <v>1</v>
      </c>
      <c r="M1184" s="2">
        <v>500</v>
      </c>
    </row>
    <row r="1185" spans="1:13" ht="12.75">
      <c r="A1185" s="13"/>
      <c r="B1185" s="282">
        <f>SUM(B1181:B1184)</f>
        <v>15000</v>
      </c>
      <c r="C1185" s="13" t="s">
        <v>35</v>
      </c>
      <c r="D1185" s="13"/>
      <c r="E1185" s="13"/>
      <c r="F1185" s="82"/>
      <c r="G1185" s="20"/>
      <c r="H1185" s="79">
        <v>0</v>
      </c>
      <c r="I1185" s="80">
        <f>+B1185/M1185</f>
        <v>30</v>
      </c>
      <c r="J1185" s="81"/>
      <c r="K1185" s="81"/>
      <c r="L1185" s="81"/>
      <c r="M1185" s="2">
        <v>500</v>
      </c>
    </row>
    <row r="1186" spans="2:13" ht="12.75">
      <c r="B1186" s="281"/>
      <c r="F1186" s="70"/>
      <c r="H1186" s="6">
        <f t="shared" si="56"/>
        <v>0</v>
      </c>
      <c r="I1186" s="24">
        <f>+B1186/M1186</f>
        <v>0</v>
      </c>
      <c r="M1186" s="2">
        <v>500</v>
      </c>
    </row>
    <row r="1187" spans="2:13" ht="12.75">
      <c r="B1187" s="281"/>
      <c r="F1187" s="70"/>
      <c r="H1187" s="6">
        <f t="shared" si="56"/>
        <v>0</v>
      </c>
      <c r="I1187" s="24">
        <f>+B1187/M1187</f>
        <v>0</v>
      </c>
      <c r="M1187" s="2">
        <v>500</v>
      </c>
    </row>
    <row r="1188" spans="1:13" s="81" customFormat="1" ht="12.75">
      <c r="A1188" s="1"/>
      <c r="B1188" s="281">
        <v>500</v>
      </c>
      <c r="C1188" s="1" t="s">
        <v>45</v>
      </c>
      <c r="D1188" s="14" t="s">
        <v>19</v>
      </c>
      <c r="E1188" s="1" t="s">
        <v>47</v>
      </c>
      <c r="F1188" s="70" t="s">
        <v>48</v>
      </c>
      <c r="G1188" s="29" t="s">
        <v>53</v>
      </c>
      <c r="H1188" s="6">
        <f t="shared" si="56"/>
        <v>-500</v>
      </c>
      <c r="I1188" s="24">
        <f>+B1188/M1188</f>
        <v>1</v>
      </c>
      <c r="J1188"/>
      <c r="K1188" s="17" t="s">
        <v>36</v>
      </c>
      <c r="L1188">
        <v>1</v>
      </c>
      <c r="M1188" s="2">
        <v>500</v>
      </c>
    </row>
    <row r="1189" spans="1:13" ht="12.75">
      <c r="A1189" s="13"/>
      <c r="B1189" s="282">
        <f>SUM(B1188)</f>
        <v>500</v>
      </c>
      <c r="C1189" s="13" t="s">
        <v>1</v>
      </c>
      <c r="D1189" s="13"/>
      <c r="E1189" s="13"/>
      <c r="F1189" s="82"/>
      <c r="G1189" s="20"/>
      <c r="H1189" s="79">
        <v>0</v>
      </c>
      <c r="I1189" s="80">
        <f>+B1189/M1189</f>
        <v>1</v>
      </c>
      <c r="J1189" s="81"/>
      <c r="K1189" s="81"/>
      <c r="L1189" s="81"/>
      <c r="M1189" s="2">
        <v>500</v>
      </c>
    </row>
    <row r="1190" spans="1:13" ht="12.75">
      <c r="A1190" s="14"/>
      <c r="B1190" s="283"/>
      <c r="C1190" s="14"/>
      <c r="D1190" s="14"/>
      <c r="E1190" s="14"/>
      <c r="F1190" s="93"/>
      <c r="G1190" s="32"/>
      <c r="H1190" s="6">
        <f aca="true" t="shared" si="57" ref="H1190:H1196">H1189-B1190</f>
        <v>0</v>
      </c>
      <c r="I1190" s="24">
        <f aca="true" t="shared" si="58" ref="I1190:I1196">+B1190/M1190</f>
        <v>0</v>
      </c>
      <c r="J1190" s="17"/>
      <c r="K1190" s="17"/>
      <c r="L1190" s="17"/>
      <c r="M1190" s="2">
        <v>500</v>
      </c>
    </row>
    <row r="1191" spans="2:13" ht="12.75">
      <c r="B1191" s="281"/>
      <c r="F1191" s="70"/>
      <c r="H1191" s="6">
        <f t="shared" si="57"/>
        <v>0</v>
      </c>
      <c r="I1191" s="24">
        <f t="shared" si="58"/>
        <v>0</v>
      </c>
      <c r="M1191" s="2">
        <v>500</v>
      </c>
    </row>
    <row r="1192" spans="2:13" ht="12.75">
      <c r="B1192" s="281">
        <v>800</v>
      </c>
      <c r="C1192" s="1" t="s">
        <v>60</v>
      </c>
      <c r="D1192" s="14" t="s">
        <v>19</v>
      </c>
      <c r="E1192" s="1" t="s">
        <v>61</v>
      </c>
      <c r="F1192" s="70" t="s">
        <v>48</v>
      </c>
      <c r="G1192" s="29" t="s">
        <v>53</v>
      </c>
      <c r="H1192" s="6">
        <f t="shared" si="57"/>
        <v>-800</v>
      </c>
      <c r="I1192" s="24">
        <f t="shared" si="58"/>
        <v>1.6</v>
      </c>
      <c r="K1192" s="17" t="s">
        <v>36</v>
      </c>
      <c r="L1192">
        <v>1</v>
      </c>
      <c r="M1192" s="2">
        <v>500</v>
      </c>
    </row>
    <row r="1193" spans="2:13" ht="12.75">
      <c r="B1193" s="281">
        <v>6000</v>
      </c>
      <c r="C1193" s="1" t="s">
        <v>62</v>
      </c>
      <c r="D1193" s="14" t="s">
        <v>19</v>
      </c>
      <c r="E1193" s="1" t="s">
        <v>61</v>
      </c>
      <c r="F1193" s="70" t="s">
        <v>48</v>
      </c>
      <c r="G1193" s="29" t="s">
        <v>53</v>
      </c>
      <c r="H1193" s="6">
        <f t="shared" si="57"/>
        <v>-6800</v>
      </c>
      <c r="I1193" s="24">
        <f t="shared" si="58"/>
        <v>12</v>
      </c>
      <c r="K1193" s="17" t="s">
        <v>36</v>
      </c>
      <c r="L1193">
        <v>1</v>
      </c>
      <c r="M1193" s="2">
        <v>500</v>
      </c>
    </row>
    <row r="1194" spans="1:13" ht="12.75">
      <c r="A1194" s="13"/>
      <c r="B1194" s="282">
        <f>SUM(B1192:B1193)</f>
        <v>6800</v>
      </c>
      <c r="C1194" s="13"/>
      <c r="D1194" s="13"/>
      <c r="E1194" s="13" t="s">
        <v>61</v>
      </c>
      <c r="F1194" s="82"/>
      <c r="G1194" s="20"/>
      <c r="H1194" s="79">
        <v>0</v>
      </c>
      <c r="I1194" s="80">
        <f t="shared" si="58"/>
        <v>13.6</v>
      </c>
      <c r="J1194" s="81"/>
      <c r="K1194" s="81"/>
      <c r="L1194" s="81"/>
      <c r="M1194" s="2">
        <v>500</v>
      </c>
    </row>
    <row r="1195" spans="2:13" ht="12.75">
      <c r="B1195" s="281"/>
      <c r="D1195" s="14"/>
      <c r="F1195" s="70"/>
      <c r="H1195" s="6">
        <f t="shared" si="57"/>
        <v>0</v>
      </c>
      <c r="I1195" s="24">
        <f t="shared" si="58"/>
        <v>0</v>
      </c>
      <c r="K1195" s="17"/>
      <c r="M1195" s="2">
        <v>500</v>
      </c>
    </row>
    <row r="1196" spans="2:13" ht="12.75">
      <c r="B1196" s="281"/>
      <c r="F1196" s="70"/>
      <c r="H1196" s="6">
        <f t="shared" si="57"/>
        <v>0</v>
      </c>
      <c r="I1196" s="24">
        <f t="shared" si="58"/>
        <v>0</v>
      </c>
      <c r="M1196" s="2">
        <v>500</v>
      </c>
    </row>
    <row r="1197" spans="2:13" ht="12.75">
      <c r="B1197" s="281">
        <v>6500</v>
      </c>
      <c r="C1197" s="1" t="s">
        <v>63</v>
      </c>
      <c r="D1197" s="14" t="s">
        <v>19</v>
      </c>
      <c r="E1197" s="1" t="s">
        <v>91</v>
      </c>
      <c r="F1197" s="70" t="s">
        <v>65</v>
      </c>
      <c r="G1197" s="29" t="s">
        <v>53</v>
      </c>
      <c r="H1197" s="6">
        <f t="shared" si="56"/>
        <v>-6500</v>
      </c>
      <c r="I1197" s="24">
        <f aca="true" t="shared" si="59" ref="I1197:I1203">+B1197/M1197</f>
        <v>13</v>
      </c>
      <c r="K1197" s="17" t="s">
        <v>36</v>
      </c>
      <c r="L1197">
        <v>1</v>
      </c>
      <c r="M1197" s="2">
        <v>500</v>
      </c>
    </row>
    <row r="1198" spans="1:13" ht="12.75">
      <c r="A1198" s="13"/>
      <c r="B1198" s="282">
        <f>SUM(B1197)</f>
        <v>6500</v>
      </c>
      <c r="C1198" s="13" t="s">
        <v>63</v>
      </c>
      <c r="D1198" s="13"/>
      <c r="E1198" s="13"/>
      <c r="F1198" s="82"/>
      <c r="G1198" s="20"/>
      <c r="H1198" s="79">
        <v>0</v>
      </c>
      <c r="I1198" s="80">
        <f t="shared" si="59"/>
        <v>13</v>
      </c>
      <c r="J1198" s="81"/>
      <c r="K1198" s="81"/>
      <c r="L1198" s="81"/>
      <c r="M1198" s="2">
        <v>500</v>
      </c>
    </row>
    <row r="1199" spans="1:13" s="81" customFormat="1" ht="12.75">
      <c r="A1199" s="1"/>
      <c r="B1199" s="281"/>
      <c r="C1199" s="1"/>
      <c r="D1199" s="1"/>
      <c r="E1199" s="1"/>
      <c r="F1199" s="70"/>
      <c r="G1199" s="29"/>
      <c r="H1199" s="6">
        <f t="shared" si="56"/>
        <v>0</v>
      </c>
      <c r="I1199" s="24">
        <f t="shared" si="59"/>
        <v>0</v>
      </c>
      <c r="J1199"/>
      <c r="K1199"/>
      <c r="L1199"/>
      <c r="M1199" s="2">
        <v>500</v>
      </c>
    </row>
    <row r="1200" spans="2:13" ht="12.75">
      <c r="B1200" s="281"/>
      <c r="F1200" s="70"/>
      <c r="H1200" s="6">
        <f t="shared" si="56"/>
        <v>0</v>
      </c>
      <c r="I1200" s="24">
        <f t="shared" si="59"/>
        <v>0</v>
      </c>
      <c r="M1200" s="2">
        <v>500</v>
      </c>
    </row>
    <row r="1201" spans="2:13" ht="12.75">
      <c r="B1201" s="281">
        <v>2000</v>
      </c>
      <c r="C1201" s="1" t="s">
        <v>66</v>
      </c>
      <c r="D1201" s="14" t="s">
        <v>19</v>
      </c>
      <c r="E1201" s="1" t="s">
        <v>91</v>
      </c>
      <c r="F1201" s="70" t="s">
        <v>48</v>
      </c>
      <c r="G1201" s="29" t="s">
        <v>53</v>
      </c>
      <c r="H1201" s="6">
        <f t="shared" si="56"/>
        <v>-2000</v>
      </c>
      <c r="I1201" s="24">
        <f t="shared" si="59"/>
        <v>4</v>
      </c>
      <c r="K1201" s="17" t="s">
        <v>36</v>
      </c>
      <c r="L1201">
        <v>1</v>
      </c>
      <c r="M1201" s="2">
        <v>500</v>
      </c>
    </row>
    <row r="1202" spans="1:13" ht="12.75">
      <c r="A1202" s="13"/>
      <c r="B1202" s="282">
        <f>SUM(B1201)</f>
        <v>2000</v>
      </c>
      <c r="C1202" s="13" t="s">
        <v>66</v>
      </c>
      <c r="D1202" s="13"/>
      <c r="E1202" s="13"/>
      <c r="F1202" s="82"/>
      <c r="G1202" s="20"/>
      <c r="H1202" s="79">
        <v>0</v>
      </c>
      <c r="I1202" s="80">
        <f t="shared" si="59"/>
        <v>4</v>
      </c>
      <c r="J1202" s="81"/>
      <c r="K1202" s="81"/>
      <c r="L1202" s="81"/>
      <c r="M1202" s="2">
        <v>500</v>
      </c>
    </row>
    <row r="1203" spans="2:13" ht="12.75">
      <c r="B1203" s="281"/>
      <c r="F1203" s="70"/>
      <c r="H1203" s="6">
        <f t="shared" si="56"/>
        <v>0</v>
      </c>
      <c r="I1203" s="24">
        <f t="shared" si="59"/>
        <v>0</v>
      </c>
      <c r="M1203" s="2">
        <v>500</v>
      </c>
    </row>
    <row r="1204" spans="2:13" ht="12.75">
      <c r="B1204" s="281"/>
      <c r="F1204" s="70"/>
      <c r="H1204" s="6">
        <f t="shared" si="56"/>
        <v>0</v>
      </c>
      <c r="I1204" s="24">
        <f aca="true" t="shared" si="60" ref="I1204:I1210">+B1204/M1204</f>
        <v>0</v>
      </c>
      <c r="M1204" s="2">
        <v>500</v>
      </c>
    </row>
    <row r="1205" spans="1:13" ht="12.75">
      <c r="A1205" s="268"/>
      <c r="B1205" s="281">
        <v>5000</v>
      </c>
      <c r="C1205" s="1" t="s">
        <v>110</v>
      </c>
      <c r="D1205" s="14" t="s">
        <v>19</v>
      </c>
      <c r="E1205" s="1" t="s">
        <v>506</v>
      </c>
      <c r="F1205" s="70" t="s">
        <v>507</v>
      </c>
      <c r="G1205" s="29" t="s">
        <v>1174</v>
      </c>
      <c r="H1205" s="6">
        <f t="shared" si="56"/>
        <v>-5000</v>
      </c>
      <c r="I1205" s="24">
        <f t="shared" si="60"/>
        <v>10</v>
      </c>
      <c r="K1205" s="17" t="s">
        <v>36</v>
      </c>
      <c r="L1205">
        <v>1</v>
      </c>
      <c r="M1205" s="2">
        <v>500</v>
      </c>
    </row>
    <row r="1206" spans="2:13" ht="12.75">
      <c r="B1206" s="281">
        <v>20000</v>
      </c>
      <c r="C1206" s="14" t="s">
        <v>110</v>
      </c>
      <c r="D1206" s="14" t="s">
        <v>19</v>
      </c>
      <c r="E1206" s="1" t="s">
        <v>506</v>
      </c>
      <c r="F1206" s="70" t="s">
        <v>508</v>
      </c>
      <c r="G1206" s="29" t="s">
        <v>81</v>
      </c>
      <c r="H1206" s="6">
        <f t="shared" si="56"/>
        <v>-25000</v>
      </c>
      <c r="I1206" s="24">
        <f>+B1206/M1206</f>
        <v>40</v>
      </c>
      <c r="K1206" s="17" t="s">
        <v>36</v>
      </c>
      <c r="L1206">
        <v>1</v>
      </c>
      <c r="M1206" s="2">
        <v>500</v>
      </c>
    </row>
    <row r="1207" spans="2:13" ht="12.75">
      <c r="B1207" s="281">
        <v>25000</v>
      </c>
      <c r="C1207" s="1" t="s">
        <v>509</v>
      </c>
      <c r="D1207" s="14" t="s">
        <v>19</v>
      </c>
      <c r="E1207" s="1" t="s">
        <v>506</v>
      </c>
      <c r="F1207" s="70" t="s">
        <v>510</v>
      </c>
      <c r="G1207" s="29" t="s">
        <v>81</v>
      </c>
      <c r="H1207" s="6">
        <f t="shared" si="56"/>
        <v>-50000</v>
      </c>
      <c r="I1207" s="24">
        <f t="shared" si="60"/>
        <v>50</v>
      </c>
      <c r="K1207" s="17" t="s">
        <v>36</v>
      </c>
      <c r="L1207">
        <v>1</v>
      </c>
      <c r="M1207" s="2">
        <v>500</v>
      </c>
    </row>
    <row r="1208" spans="2:13" ht="12.75">
      <c r="B1208" s="281">
        <v>15000</v>
      </c>
      <c r="C1208" s="1" t="s">
        <v>509</v>
      </c>
      <c r="D1208" s="14" t="s">
        <v>19</v>
      </c>
      <c r="E1208" s="1" t="s">
        <v>506</v>
      </c>
      <c r="F1208" s="70" t="s">
        <v>511</v>
      </c>
      <c r="G1208" s="29" t="s">
        <v>81</v>
      </c>
      <c r="H1208" s="6">
        <f t="shared" si="56"/>
        <v>-65000</v>
      </c>
      <c r="I1208" s="24">
        <f t="shared" si="60"/>
        <v>30</v>
      </c>
      <c r="K1208" s="17" t="s">
        <v>36</v>
      </c>
      <c r="L1208">
        <v>1</v>
      </c>
      <c r="M1208" s="2">
        <v>500</v>
      </c>
    </row>
    <row r="1209" spans="2:13" ht="12.75">
      <c r="B1209" s="274">
        <v>10000</v>
      </c>
      <c r="C1209" s="1" t="s">
        <v>110</v>
      </c>
      <c r="D1209" s="14" t="s">
        <v>19</v>
      </c>
      <c r="E1209" s="1" t="s">
        <v>506</v>
      </c>
      <c r="F1209" s="70" t="s">
        <v>512</v>
      </c>
      <c r="G1209" s="29" t="s">
        <v>81</v>
      </c>
      <c r="H1209" s="6">
        <f t="shared" si="56"/>
        <v>-75000</v>
      </c>
      <c r="I1209" s="24">
        <f t="shared" si="60"/>
        <v>20</v>
      </c>
      <c r="K1209" s="17" t="s">
        <v>36</v>
      </c>
      <c r="L1209">
        <v>1</v>
      </c>
      <c r="M1209" s="2">
        <v>500</v>
      </c>
    </row>
    <row r="1210" spans="2:13" ht="12.75">
      <c r="B1210" s="274">
        <v>30000</v>
      </c>
      <c r="C1210" s="1" t="s">
        <v>110</v>
      </c>
      <c r="D1210" s="14" t="s">
        <v>19</v>
      </c>
      <c r="E1210" s="1" t="s">
        <v>506</v>
      </c>
      <c r="F1210" s="70" t="s">
        <v>513</v>
      </c>
      <c r="G1210" s="29" t="s">
        <v>81</v>
      </c>
      <c r="H1210" s="6">
        <f t="shared" si="56"/>
        <v>-105000</v>
      </c>
      <c r="I1210" s="24">
        <f t="shared" si="60"/>
        <v>60</v>
      </c>
      <c r="K1210" s="17" t="s">
        <v>36</v>
      </c>
      <c r="L1210">
        <v>1</v>
      </c>
      <c r="M1210" s="2">
        <v>500</v>
      </c>
    </row>
    <row r="1211" spans="1:13" ht="12.75">
      <c r="A1211" s="13"/>
      <c r="B1211" s="74">
        <f>SUM(B1205:B1210)</f>
        <v>105000</v>
      </c>
      <c r="C1211" s="13"/>
      <c r="D1211" s="13"/>
      <c r="E1211" s="13" t="s">
        <v>506</v>
      </c>
      <c r="F1211" s="82"/>
      <c r="G1211" s="20"/>
      <c r="H1211" s="79">
        <v>0</v>
      </c>
      <c r="I1211" s="80">
        <f aca="true" t="shared" si="61" ref="I1211:I1217">+B1211/M1211</f>
        <v>210</v>
      </c>
      <c r="J1211" s="81"/>
      <c r="K1211" s="81"/>
      <c r="L1211" s="81"/>
      <c r="M1211" s="2">
        <v>500</v>
      </c>
    </row>
    <row r="1212" spans="2:13" ht="12.75">
      <c r="B1212" s="43"/>
      <c r="F1212" s="70"/>
      <c r="H1212" s="6">
        <f t="shared" si="56"/>
        <v>0</v>
      </c>
      <c r="I1212" s="24">
        <f t="shared" si="61"/>
        <v>0</v>
      </c>
      <c r="M1212" s="2">
        <v>500</v>
      </c>
    </row>
    <row r="1213" spans="2:13" ht="12.75">
      <c r="B1213" s="43"/>
      <c r="F1213" s="70"/>
      <c r="H1213" s="6">
        <f>H1212-B1213</f>
        <v>0</v>
      </c>
      <c r="I1213" s="24">
        <f t="shared" si="61"/>
        <v>0</v>
      </c>
      <c r="M1213" s="2">
        <v>500</v>
      </c>
    </row>
    <row r="1214" spans="1:13" ht="12.75">
      <c r="A1214" s="14"/>
      <c r="B1214" s="275">
        <v>180000</v>
      </c>
      <c r="C1214" s="1" t="s">
        <v>1087</v>
      </c>
      <c r="D1214" s="1" t="s">
        <v>498</v>
      </c>
      <c r="F1214" s="127" t="s">
        <v>725</v>
      </c>
      <c r="G1214" s="32" t="s">
        <v>266</v>
      </c>
      <c r="H1214" s="31">
        <f>H1213-B1214</f>
        <v>-180000</v>
      </c>
      <c r="I1214" s="85">
        <f>+B1214/M1214</f>
        <v>360</v>
      </c>
      <c r="J1214" s="17"/>
      <c r="K1214" s="17"/>
      <c r="L1214" s="17"/>
      <c r="M1214" s="2">
        <v>500</v>
      </c>
    </row>
    <row r="1215" spans="1:13" ht="12.75">
      <c r="A1215" s="14"/>
      <c r="B1215" s="275">
        <v>180000</v>
      </c>
      <c r="C1215" s="14" t="s">
        <v>1088</v>
      </c>
      <c r="D1215" s="1" t="s">
        <v>498</v>
      </c>
      <c r="E1215" s="14" t="s">
        <v>506</v>
      </c>
      <c r="F1215" s="112"/>
      <c r="G1215" s="32" t="s">
        <v>266</v>
      </c>
      <c r="H1215" s="31">
        <f>H1214-B1215</f>
        <v>-360000</v>
      </c>
      <c r="I1215" s="85">
        <f>+B1215/M1215</f>
        <v>360</v>
      </c>
      <c r="J1215" s="17"/>
      <c r="K1215" s="17"/>
      <c r="L1215" s="17"/>
      <c r="M1215" s="2">
        <v>500</v>
      </c>
    </row>
    <row r="1216" spans="1:13" ht="12.75">
      <c r="A1216" s="13"/>
      <c r="B1216" s="273">
        <f>SUM(B1214:B1215)</f>
        <v>360000</v>
      </c>
      <c r="C1216" s="13" t="s">
        <v>871</v>
      </c>
      <c r="D1216" s="13"/>
      <c r="E1216" s="13"/>
      <c r="F1216" s="129"/>
      <c r="G1216" s="20"/>
      <c r="H1216" s="130">
        <v>0</v>
      </c>
      <c r="I1216" s="136">
        <f>+B1216/M1216</f>
        <v>720</v>
      </c>
      <c r="J1216" s="81"/>
      <c r="K1216" s="81"/>
      <c r="L1216" s="81"/>
      <c r="M1216" s="2">
        <v>500</v>
      </c>
    </row>
    <row r="1217" spans="6:13" ht="12.75">
      <c r="F1217" s="70"/>
      <c r="H1217" s="6">
        <f t="shared" si="56"/>
        <v>0</v>
      </c>
      <c r="I1217" s="24">
        <f t="shared" si="61"/>
        <v>0</v>
      </c>
      <c r="M1217" s="2">
        <v>500</v>
      </c>
    </row>
    <row r="1218" spans="6:13" ht="12.75">
      <c r="F1218" s="70"/>
      <c r="I1218" s="24"/>
      <c r="M1218" s="2">
        <v>500</v>
      </c>
    </row>
    <row r="1219" spans="5:13" ht="12.75">
      <c r="E1219" s="1" t="s">
        <v>1171</v>
      </c>
      <c r="F1219" s="70" t="s">
        <v>1171</v>
      </c>
      <c r="I1219" s="24"/>
      <c r="M1219" s="2">
        <v>500</v>
      </c>
    </row>
    <row r="1220" spans="6:13" ht="12.75">
      <c r="F1220" s="70"/>
      <c r="H1220" s="6">
        <f>H1217-B1220</f>
        <v>0</v>
      </c>
      <c r="I1220" s="24">
        <f>+B1220/M1220</f>
        <v>0</v>
      </c>
      <c r="M1220" s="2">
        <v>500</v>
      </c>
    </row>
    <row r="1221" spans="1:13" ht="13.5" thickBot="1">
      <c r="A1221" s="61"/>
      <c r="B1221" s="62">
        <f>+B1315+B1321+B1347+B1469+B1493+B1525+B1546+B1558+B1562+B1573+B1550</f>
        <v>1871525</v>
      </c>
      <c r="C1221" s="64"/>
      <c r="D1221" s="102" t="s">
        <v>514</v>
      </c>
      <c r="E1221" s="61"/>
      <c r="F1221" s="103"/>
      <c r="G1221" s="66"/>
      <c r="H1221" s="67">
        <f>H1220-B1221</f>
        <v>-1871525</v>
      </c>
      <c r="I1221" s="68">
        <f>+B1221/M1221</f>
        <v>3743.05</v>
      </c>
      <c r="J1221" s="69"/>
      <c r="K1221" s="69"/>
      <c r="L1221" s="69"/>
      <c r="M1221" s="2">
        <v>500</v>
      </c>
    </row>
    <row r="1222" spans="2:13" ht="12.75">
      <c r="B1222" s="36"/>
      <c r="C1222" s="14"/>
      <c r="D1222" s="14"/>
      <c r="E1222" s="37"/>
      <c r="G1222" s="38"/>
      <c r="H1222" s="6">
        <v>0</v>
      </c>
      <c r="I1222" s="24">
        <f>+B1222/M1222</f>
        <v>0</v>
      </c>
      <c r="M1222" s="2">
        <v>500</v>
      </c>
    </row>
    <row r="1223" spans="2:13" ht="12.75">
      <c r="B1223" s="31"/>
      <c r="C1223" s="14"/>
      <c r="D1223" s="14"/>
      <c r="E1223" s="14"/>
      <c r="G1223" s="32"/>
      <c r="H1223" s="6">
        <f aca="true" t="shared" si="62" ref="H1223:H1286">H1222-B1223</f>
        <v>0</v>
      </c>
      <c r="I1223" s="24">
        <f aca="true" t="shared" si="63" ref="I1223:I1286">+B1223/M1223</f>
        <v>0</v>
      </c>
      <c r="M1223" s="2">
        <v>500</v>
      </c>
    </row>
    <row r="1224" spans="1:13" s="17" customFormat="1" ht="12.75">
      <c r="A1224" s="1"/>
      <c r="B1224" s="319">
        <v>5000</v>
      </c>
      <c r="C1224" s="1" t="s">
        <v>35</v>
      </c>
      <c r="D1224" s="14" t="s">
        <v>514</v>
      </c>
      <c r="E1224" s="1" t="s">
        <v>515</v>
      </c>
      <c r="F1224" s="104" t="s">
        <v>516</v>
      </c>
      <c r="G1224" s="29" t="s">
        <v>76</v>
      </c>
      <c r="H1224" s="6">
        <f t="shared" si="62"/>
        <v>-5000</v>
      </c>
      <c r="I1224" s="24">
        <f t="shared" si="63"/>
        <v>10</v>
      </c>
      <c r="J1224"/>
      <c r="K1224" t="s">
        <v>35</v>
      </c>
      <c r="L1224"/>
      <c r="M1224" s="2">
        <v>500</v>
      </c>
    </row>
    <row r="1225" spans="2:13" ht="12.75">
      <c r="B1225" s="319">
        <v>3000</v>
      </c>
      <c r="C1225" s="1" t="s">
        <v>35</v>
      </c>
      <c r="D1225" s="1" t="s">
        <v>514</v>
      </c>
      <c r="E1225" s="1" t="s">
        <v>515</v>
      </c>
      <c r="F1225" s="104" t="s">
        <v>517</v>
      </c>
      <c r="G1225" s="29" t="s">
        <v>38</v>
      </c>
      <c r="H1225" s="6">
        <f t="shared" si="62"/>
        <v>-8000</v>
      </c>
      <c r="I1225" s="24">
        <f t="shared" si="63"/>
        <v>6</v>
      </c>
      <c r="K1225" t="s">
        <v>35</v>
      </c>
      <c r="M1225" s="2">
        <v>500</v>
      </c>
    </row>
    <row r="1226" spans="2:13" ht="12.75">
      <c r="B1226" s="319">
        <v>5000</v>
      </c>
      <c r="C1226" s="1" t="s">
        <v>35</v>
      </c>
      <c r="D1226" s="1" t="s">
        <v>514</v>
      </c>
      <c r="E1226" s="1" t="s">
        <v>515</v>
      </c>
      <c r="F1226" s="104" t="s">
        <v>518</v>
      </c>
      <c r="G1226" s="29" t="s">
        <v>40</v>
      </c>
      <c r="H1226" s="6">
        <f t="shared" si="62"/>
        <v>-13000</v>
      </c>
      <c r="I1226" s="24">
        <f t="shared" si="63"/>
        <v>10</v>
      </c>
      <c r="K1226" t="s">
        <v>35</v>
      </c>
      <c r="M1226" s="2">
        <v>500</v>
      </c>
    </row>
    <row r="1227" spans="2:13" ht="12.75">
      <c r="B1227" s="319">
        <v>5000</v>
      </c>
      <c r="C1227" s="1" t="s">
        <v>35</v>
      </c>
      <c r="D1227" s="1" t="s">
        <v>514</v>
      </c>
      <c r="E1227" s="1" t="s">
        <v>515</v>
      </c>
      <c r="F1227" s="104" t="s">
        <v>519</v>
      </c>
      <c r="G1227" s="29" t="s">
        <v>42</v>
      </c>
      <c r="H1227" s="6">
        <f t="shared" si="62"/>
        <v>-18000</v>
      </c>
      <c r="I1227" s="24">
        <f t="shared" si="63"/>
        <v>10</v>
      </c>
      <c r="K1227" t="s">
        <v>35</v>
      </c>
      <c r="M1227" s="2">
        <v>500</v>
      </c>
    </row>
    <row r="1228" spans="2:14" ht="12.75">
      <c r="B1228" s="319">
        <v>5000</v>
      </c>
      <c r="C1228" s="1" t="s">
        <v>35</v>
      </c>
      <c r="D1228" s="1" t="s">
        <v>514</v>
      </c>
      <c r="E1228" s="1" t="s">
        <v>515</v>
      </c>
      <c r="F1228" s="104" t="s">
        <v>520</v>
      </c>
      <c r="G1228" s="29" t="s">
        <v>81</v>
      </c>
      <c r="H1228" s="6">
        <f t="shared" si="62"/>
        <v>-23000</v>
      </c>
      <c r="I1228" s="24">
        <f t="shared" si="63"/>
        <v>10</v>
      </c>
      <c r="K1228" t="s">
        <v>35</v>
      </c>
      <c r="M1228" s="2">
        <v>500</v>
      </c>
      <c r="N1228" s="41"/>
    </row>
    <row r="1229" spans="2:13" ht="12.75">
      <c r="B1229" s="319">
        <v>3000</v>
      </c>
      <c r="C1229" s="1" t="s">
        <v>35</v>
      </c>
      <c r="D1229" s="1" t="s">
        <v>514</v>
      </c>
      <c r="E1229" s="1" t="s">
        <v>515</v>
      </c>
      <c r="F1229" s="104" t="s">
        <v>521</v>
      </c>
      <c r="G1229" s="29" t="s">
        <v>84</v>
      </c>
      <c r="H1229" s="6">
        <f t="shared" si="62"/>
        <v>-26000</v>
      </c>
      <c r="I1229" s="24">
        <f t="shared" si="63"/>
        <v>6</v>
      </c>
      <c r="K1229" t="s">
        <v>35</v>
      </c>
      <c r="M1229" s="2">
        <v>500</v>
      </c>
    </row>
    <row r="1230" spans="2:13" ht="12.75">
      <c r="B1230" s="319">
        <v>5000</v>
      </c>
      <c r="C1230" s="1" t="s">
        <v>35</v>
      </c>
      <c r="D1230" s="1" t="s">
        <v>514</v>
      </c>
      <c r="E1230" s="1" t="s">
        <v>515</v>
      </c>
      <c r="F1230" s="104" t="s">
        <v>522</v>
      </c>
      <c r="G1230" s="29" t="s">
        <v>188</v>
      </c>
      <c r="H1230" s="6">
        <f t="shared" si="62"/>
        <v>-31000</v>
      </c>
      <c r="I1230" s="24">
        <f t="shared" si="63"/>
        <v>10</v>
      </c>
      <c r="K1230" t="s">
        <v>35</v>
      </c>
      <c r="M1230" s="2">
        <v>500</v>
      </c>
    </row>
    <row r="1231" spans="2:13" ht="12.75">
      <c r="B1231" s="319">
        <v>6000</v>
      </c>
      <c r="C1231" s="1" t="s">
        <v>35</v>
      </c>
      <c r="D1231" s="1" t="s">
        <v>514</v>
      </c>
      <c r="E1231" s="1" t="s">
        <v>515</v>
      </c>
      <c r="F1231" s="104" t="s">
        <v>523</v>
      </c>
      <c r="G1231" s="29" t="s">
        <v>190</v>
      </c>
      <c r="H1231" s="6">
        <f t="shared" si="62"/>
        <v>-37000</v>
      </c>
      <c r="I1231" s="24">
        <f t="shared" si="63"/>
        <v>12</v>
      </c>
      <c r="K1231" t="s">
        <v>35</v>
      </c>
      <c r="M1231" s="2">
        <v>500</v>
      </c>
    </row>
    <row r="1232" spans="2:13" ht="12.75">
      <c r="B1232" s="319">
        <v>5000</v>
      </c>
      <c r="C1232" s="1" t="s">
        <v>35</v>
      </c>
      <c r="D1232" s="1" t="s">
        <v>514</v>
      </c>
      <c r="E1232" s="1" t="s">
        <v>515</v>
      </c>
      <c r="F1232" s="104" t="s">
        <v>524</v>
      </c>
      <c r="G1232" s="29" t="s">
        <v>192</v>
      </c>
      <c r="H1232" s="6">
        <f t="shared" si="62"/>
        <v>-42000</v>
      </c>
      <c r="I1232" s="24">
        <f t="shared" si="63"/>
        <v>10</v>
      </c>
      <c r="K1232" t="s">
        <v>35</v>
      </c>
      <c r="M1232" s="2">
        <v>500</v>
      </c>
    </row>
    <row r="1233" spans="2:13" ht="12.75">
      <c r="B1233" s="319">
        <v>5000</v>
      </c>
      <c r="C1233" s="1" t="s">
        <v>35</v>
      </c>
      <c r="D1233" s="1" t="s">
        <v>514</v>
      </c>
      <c r="E1233" s="1" t="s">
        <v>515</v>
      </c>
      <c r="F1233" s="104" t="s">
        <v>525</v>
      </c>
      <c r="G1233" s="29" t="s">
        <v>211</v>
      </c>
      <c r="H1233" s="6">
        <f t="shared" si="62"/>
        <v>-47000</v>
      </c>
      <c r="I1233" s="24">
        <f t="shared" si="63"/>
        <v>10</v>
      </c>
      <c r="K1233" t="s">
        <v>35</v>
      </c>
      <c r="M1233" s="2">
        <v>500</v>
      </c>
    </row>
    <row r="1234" spans="2:13" ht="12.75">
      <c r="B1234" s="319">
        <v>5000</v>
      </c>
      <c r="C1234" s="1" t="s">
        <v>35</v>
      </c>
      <c r="D1234" s="1" t="s">
        <v>514</v>
      </c>
      <c r="E1234" s="1" t="s">
        <v>515</v>
      </c>
      <c r="F1234" s="104" t="s">
        <v>526</v>
      </c>
      <c r="G1234" s="29" t="s">
        <v>244</v>
      </c>
      <c r="H1234" s="6">
        <f t="shared" si="62"/>
        <v>-52000</v>
      </c>
      <c r="I1234" s="24">
        <f t="shared" si="63"/>
        <v>10</v>
      </c>
      <c r="K1234" t="s">
        <v>35</v>
      </c>
      <c r="M1234" s="2">
        <v>500</v>
      </c>
    </row>
    <row r="1235" spans="2:13" ht="12.75">
      <c r="B1235" s="319">
        <v>5000</v>
      </c>
      <c r="C1235" s="1" t="s">
        <v>35</v>
      </c>
      <c r="D1235" s="1" t="s">
        <v>514</v>
      </c>
      <c r="E1235" s="1" t="s">
        <v>515</v>
      </c>
      <c r="F1235" s="104" t="s">
        <v>527</v>
      </c>
      <c r="G1235" s="29" t="s">
        <v>254</v>
      </c>
      <c r="H1235" s="6">
        <f t="shared" si="62"/>
        <v>-57000</v>
      </c>
      <c r="I1235" s="24">
        <f t="shared" si="63"/>
        <v>10</v>
      </c>
      <c r="K1235" t="s">
        <v>35</v>
      </c>
      <c r="M1235" s="2">
        <v>500</v>
      </c>
    </row>
    <row r="1236" spans="2:13" ht="12.75">
      <c r="B1236" s="319">
        <v>5000</v>
      </c>
      <c r="C1236" s="1" t="s">
        <v>35</v>
      </c>
      <c r="D1236" s="1" t="s">
        <v>514</v>
      </c>
      <c r="E1236" s="1" t="s">
        <v>515</v>
      </c>
      <c r="F1236" s="104" t="s">
        <v>528</v>
      </c>
      <c r="G1236" s="29" t="s">
        <v>114</v>
      </c>
      <c r="H1236" s="6">
        <f t="shared" si="62"/>
        <v>-62000</v>
      </c>
      <c r="I1236" s="24">
        <f t="shared" si="63"/>
        <v>10</v>
      </c>
      <c r="K1236" t="s">
        <v>35</v>
      </c>
      <c r="M1236" s="2">
        <v>500</v>
      </c>
    </row>
    <row r="1237" spans="2:13" ht="12.75">
      <c r="B1237" s="319">
        <v>5000</v>
      </c>
      <c r="C1237" s="1" t="s">
        <v>35</v>
      </c>
      <c r="D1237" s="1" t="s">
        <v>514</v>
      </c>
      <c r="E1237" s="1" t="s">
        <v>515</v>
      </c>
      <c r="F1237" s="104" t="s">
        <v>529</v>
      </c>
      <c r="G1237" s="29" t="s">
        <v>257</v>
      </c>
      <c r="H1237" s="6">
        <f t="shared" si="62"/>
        <v>-67000</v>
      </c>
      <c r="I1237" s="24">
        <f t="shared" si="63"/>
        <v>10</v>
      </c>
      <c r="K1237" t="s">
        <v>35</v>
      </c>
      <c r="M1237" s="2">
        <v>500</v>
      </c>
    </row>
    <row r="1238" spans="2:13" ht="12.75">
      <c r="B1238" s="319">
        <v>5000</v>
      </c>
      <c r="C1238" s="1" t="s">
        <v>35</v>
      </c>
      <c r="D1238" s="1" t="s">
        <v>514</v>
      </c>
      <c r="E1238" s="1" t="s">
        <v>515</v>
      </c>
      <c r="F1238" s="104" t="s">
        <v>530</v>
      </c>
      <c r="G1238" s="29" t="s">
        <v>286</v>
      </c>
      <c r="H1238" s="6">
        <f t="shared" si="62"/>
        <v>-72000</v>
      </c>
      <c r="I1238" s="24">
        <f t="shared" si="63"/>
        <v>10</v>
      </c>
      <c r="K1238" t="s">
        <v>35</v>
      </c>
      <c r="M1238" s="2">
        <v>500</v>
      </c>
    </row>
    <row r="1239" spans="2:13" ht="12.75">
      <c r="B1239" s="319">
        <v>5000</v>
      </c>
      <c r="C1239" s="1" t="s">
        <v>35</v>
      </c>
      <c r="D1239" s="1" t="s">
        <v>514</v>
      </c>
      <c r="E1239" s="1" t="s">
        <v>515</v>
      </c>
      <c r="F1239" s="104" t="s">
        <v>531</v>
      </c>
      <c r="G1239" s="29" t="s">
        <v>266</v>
      </c>
      <c r="H1239" s="6">
        <f t="shared" si="62"/>
        <v>-77000</v>
      </c>
      <c r="I1239" s="24">
        <f t="shared" si="63"/>
        <v>10</v>
      </c>
      <c r="K1239" t="s">
        <v>35</v>
      </c>
      <c r="M1239" s="2">
        <v>500</v>
      </c>
    </row>
    <row r="1240" spans="2:13" ht="12.75">
      <c r="B1240" s="319">
        <v>5000</v>
      </c>
      <c r="C1240" s="1" t="s">
        <v>35</v>
      </c>
      <c r="D1240" s="1" t="s">
        <v>514</v>
      </c>
      <c r="E1240" s="1" t="s">
        <v>515</v>
      </c>
      <c r="F1240" s="104" t="s">
        <v>532</v>
      </c>
      <c r="G1240" s="29" t="s">
        <v>369</v>
      </c>
      <c r="H1240" s="6">
        <f t="shared" si="62"/>
        <v>-82000</v>
      </c>
      <c r="I1240" s="24">
        <f t="shared" si="63"/>
        <v>10</v>
      </c>
      <c r="K1240" t="s">
        <v>35</v>
      </c>
      <c r="M1240" s="2">
        <v>500</v>
      </c>
    </row>
    <row r="1241" spans="2:13" ht="12.75">
      <c r="B1241" s="319">
        <v>5000</v>
      </c>
      <c r="C1241" s="1" t="s">
        <v>35</v>
      </c>
      <c r="D1241" s="1" t="s">
        <v>514</v>
      </c>
      <c r="E1241" s="1" t="s">
        <v>515</v>
      </c>
      <c r="F1241" s="104" t="s">
        <v>533</v>
      </c>
      <c r="G1241" s="29" t="s">
        <v>380</v>
      </c>
      <c r="H1241" s="6">
        <f t="shared" si="62"/>
        <v>-87000</v>
      </c>
      <c r="I1241" s="24">
        <f t="shared" si="63"/>
        <v>10</v>
      </c>
      <c r="K1241" t="s">
        <v>35</v>
      </c>
      <c r="M1241" s="2">
        <v>500</v>
      </c>
    </row>
    <row r="1242" spans="2:13" ht="12.75">
      <c r="B1242" s="319">
        <v>5000</v>
      </c>
      <c r="C1242" s="1" t="s">
        <v>35</v>
      </c>
      <c r="D1242" s="1" t="s">
        <v>514</v>
      </c>
      <c r="E1242" s="1" t="s">
        <v>515</v>
      </c>
      <c r="F1242" s="104" t="s">
        <v>534</v>
      </c>
      <c r="G1242" s="29" t="s">
        <v>382</v>
      </c>
      <c r="H1242" s="6">
        <f t="shared" si="62"/>
        <v>-92000</v>
      </c>
      <c r="I1242" s="24">
        <f t="shared" si="63"/>
        <v>10</v>
      </c>
      <c r="K1242" t="s">
        <v>35</v>
      </c>
      <c r="M1242" s="2">
        <v>500</v>
      </c>
    </row>
    <row r="1243" spans="2:13" ht="12.75">
      <c r="B1243" s="319">
        <v>5000</v>
      </c>
      <c r="C1243" s="1" t="s">
        <v>35</v>
      </c>
      <c r="D1243" s="1" t="s">
        <v>514</v>
      </c>
      <c r="E1243" s="1" t="s">
        <v>515</v>
      </c>
      <c r="F1243" s="104" t="s">
        <v>535</v>
      </c>
      <c r="G1243" s="29" t="s">
        <v>384</v>
      </c>
      <c r="H1243" s="6">
        <f t="shared" si="62"/>
        <v>-97000</v>
      </c>
      <c r="I1243" s="24">
        <f t="shared" si="63"/>
        <v>10</v>
      </c>
      <c r="K1243" t="s">
        <v>35</v>
      </c>
      <c r="M1243" s="2">
        <v>500</v>
      </c>
    </row>
    <row r="1244" spans="2:13" ht="12.75">
      <c r="B1244" s="319">
        <v>5000</v>
      </c>
      <c r="C1244" s="1" t="s">
        <v>35</v>
      </c>
      <c r="D1244" s="1" t="s">
        <v>514</v>
      </c>
      <c r="E1244" s="1" t="s">
        <v>515</v>
      </c>
      <c r="F1244" s="104" t="s">
        <v>536</v>
      </c>
      <c r="G1244" s="29" t="s">
        <v>386</v>
      </c>
      <c r="H1244" s="6">
        <f t="shared" si="62"/>
        <v>-102000</v>
      </c>
      <c r="I1244" s="24">
        <f t="shared" si="63"/>
        <v>10</v>
      </c>
      <c r="K1244" t="s">
        <v>35</v>
      </c>
      <c r="M1244" s="2">
        <v>500</v>
      </c>
    </row>
    <row r="1245" spans="2:13" ht="12.75">
      <c r="B1245" s="319">
        <v>5000</v>
      </c>
      <c r="C1245" s="1" t="s">
        <v>35</v>
      </c>
      <c r="D1245" s="1" t="s">
        <v>514</v>
      </c>
      <c r="E1245" s="1" t="s">
        <v>515</v>
      </c>
      <c r="F1245" s="104" t="s">
        <v>537</v>
      </c>
      <c r="G1245" s="29" t="s">
        <v>402</v>
      </c>
      <c r="H1245" s="6">
        <f t="shared" si="62"/>
        <v>-107000</v>
      </c>
      <c r="I1245" s="24">
        <f t="shared" si="63"/>
        <v>10</v>
      </c>
      <c r="K1245" t="s">
        <v>35</v>
      </c>
      <c r="M1245" s="2">
        <v>500</v>
      </c>
    </row>
    <row r="1246" spans="2:13" ht="12.75">
      <c r="B1246" s="319">
        <v>3000</v>
      </c>
      <c r="C1246" s="1" t="s">
        <v>35</v>
      </c>
      <c r="D1246" s="14" t="s">
        <v>514</v>
      </c>
      <c r="E1246" s="1" t="s">
        <v>538</v>
      </c>
      <c r="F1246" s="104" t="s">
        <v>539</v>
      </c>
      <c r="G1246" s="29" t="s">
        <v>76</v>
      </c>
      <c r="H1246" s="6">
        <f t="shared" si="62"/>
        <v>-110000</v>
      </c>
      <c r="I1246" s="24">
        <f t="shared" si="63"/>
        <v>6</v>
      </c>
      <c r="K1246" t="s">
        <v>35</v>
      </c>
      <c r="M1246" s="2">
        <v>500</v>
      </c>
    </row>
    <row r="1247" spans="2:13" ht="12.75">
      <c r="B1247" s="319">
        <v>3000</v>
      </c>
      <c r="C1247" s="1" t="s">
        <v>35</v>
      </c>
      <c r="D1247" s="1" t="s">
        <v>514</v>
      </c>
      <c r="E1247" s="1" t="s">
        <v>538</v>
      </c>
      <c r="F1247" s="104" t="s">
        <v>540</v>
      </c>
      <c r="G1247" s="29" t="s">
        <v>38</v>
      </c>
      <c r="H1247" s="6">
        <f t="shared" si="62"/>
        <v>-113000</v>
      </c>
      <c r="I1247" s="24">
        <f t="shared" si="63"/>
        <v>6</v>
      </c>
      <c r="K1247" t="s">
        <v>35</v>
      </c>
      <c r="M1247" s="2">
        <v>500</v>
      </c>
    </row>
    <row r="1248" spans="2:13" ht="12.75">
      <c r="B1248" s="319">
        <v>6000</v>
      </c>
      <c r="C1248" s="1" t="s">
        <v>35</v>
      </c>
      <c r="D1248" s="1" t="s">
        <v>514</v>
      </c>
      <c r="E1248" s="1" t="s">
        <v>538</v>
      </c>
      <c r="F1248" s="104" t="s">
        <v>541</v>
      </c>
      <c r="G1248" s="29" t="s">
        <v>40</v>
      </c>
      <c r="H1248" s="6">
        <f t="shared" si="62"/>
        <v>-119000</v>
      </c>
      <c r="I1248" s="24">
        <f t="shared" si="63"/>
        <v>12</v>
      </c>
      <c r="K1248" t="s">
        <v>35</v>
      </c>
      <c r="M1248" s="2">
        <v>500</v>
      </c>
    </row>
    <row r="1249" spans="2:13" ht="12.75">
      <c r="B1249" s="319">
        <v>5000</v>
      </c>
      <c r="C1249" s="1" t="s">
        <v>35</v>
      </c>
      <c r="D1249" s="1" t="s">
        <v>514</v>
      </c>
      <c r="E1249" s="1" t="s">
        <v>538</v>
      </c>
      <c r="F1249" s="104" t="s">
        <v>542</v>
      </c>
      <c r="G1249" s="29" t="s">
        <v>42</v>
      </c>
      <c r="H1249" s="6">
        <f t="shared" si="62"/>
        <v>-124000</v>
      </c>
      <c r="I1249" s="24">
        <f t="shared" si="63"/>
        <v>10</v>
      </c>
      <c r="K1249" t="s">
        <v>35</v>
      </c>
      <c r="M1249" s="2">
        <v>500</v>
      </c>
    </row>
    <row r="1250" spans="2:13" ht="12.75">
      <c r="B1250" s="319">
        <v>8000</v>
      </c>
      <c r="C1250" s="1" t="s">
        <v>35</v>
      </c>
      <c r="D1250" s="1" t="s">
        <v>514</v>
      </c>
      <c r="E1250" s="1" t="s">
        <v>538</v>
      </c>
      <c r="F1250" s="104" t="s">
        <v>543</v>
      </c>
      <c r="G1250" s="29" t="s">
        <v>81</v>
      </c>
      <c r="H1250" s="6">
        <f t="shared" si="62"/>
        <v>-132000</v>
      </c>
      <c r="I1250" s="24">
        <f t="shared" si="63"/>
        <v>16</v>
      </c>
      <c r="K1250" t="s">
        <v>35</v>
      </c>
      <c r="M1250" s="2">
        <v>500</v>
      </c>
    </row>
    <row r="1251" spans="2:13" ht="12.75">
      <c r="B1251" s="319">
        <v>3000</v>
      </c>
      <c r="C1251" s="1" t="s">
        <v>35</v>
      </c>
      <c r="D1251" s="1" t="s">
        <v>514</v>
      </c>
      <c r="E1251" s="1" t="s">
        <v>538</v>
      </c>
      <c r="F1251" s="104" t="s">
        <v>544</v>
      </c>
      <c r="G1251" s="29" t="s">
        <v>44</v>
      </c>
      <c r="H1251" s="6">
        <f t="shared" si="62"/>
        <v>-135000</v>
      </c>
      <c r="I1251" s="24">
        <f t="shared" si="63"/>
        <v>6</v>
      </c>
      <c r="K1251" t="s">
        <v>35</v>
      </c>
      <c r="M1251" s="2">
        <v>500</v>
      </c>
    </row>
    <row r="1252" spans="2:13" ht="12.75">
      <c r="B1252" s="319">
        <v>6000</v>
      </c>
      <c r="C1252" s="1" t="s">
        <v>35</v>
      </c>
      <c r="D1252" s="1" t="s">
        <v>514</v>
      </c>
      <c r="E1252" s="1" t="s">
        <v>538</v>
      </c>
      <c r="F1252" s="104" t="s">
        <v>545</v>
      </c>
      <c r="G1252" s="29" t="s">
        <v>84</v>
      </c>
      <c r="H1252" s="6">
        <f t="shared" si="62"/>
        <v>-141000</v>
      </c>
      <c r="I1252" s="24">
        <f t="shared" si="63"/>
        <v>12</v>
      </c>
      <c r="K1252" t="s">
        <v>35</v>
      </c>
      <c r="M1252" s="2">
        <v>500</v>
      </c>
    </row>
    <row r="1253" spans="2:13" ht="12.75">
      <c r="B1253" s="319">
        <v>3000</v>
      </c>
      <c r="C1253" s="1" t="s">
        <v>35</v>
      </c>
      <c r="D1253" s="1" t="s">
        <v>514</v>
      </c>
      <c r="E1253" s="1" t="s">
        <v>538</v>
      </c>
      <c r="F1253" s="104" t="s">
        <v>546</v>
      </c>
      <c r="G1253" s="29" t="s">
        <v>188</v>
      </c>
      <c r="H1253" s="6">
        <f t="shared" si="62"/>
        <v>-144000</v>
      </c>
      <c r="I1253" s="24">
        <f t="shared" si="63"/>
        <v>6</v>
      </c>
      <c r="K1253" t="s">
        <v>35</v>
      </c>
      <c r="M1253" s="2">
        <v>500</v>
      </c>
    </row>
    <row r="1254" spans="2:13" ht="12.75">
      <c r="B1254" s="319">
        <v>3000</v>
      </c>
      <c r="C1254" s="1" t="s">
        <v>35</v>
      </c>
      <c r="D1254" s="1" t="s">
        <v>514</v>
      </c>
      <c r="E1254" s="1" t="s">
        <v>538</v>
      </c>
      <c r="F1254" s="104" t="s">
        <v>547</v>
      </c>
      <c r="G1254" s="29" t="s">
        <v>190</v>
      </c>
      <c r="H1254" s="6">
        <f t="shared" si="62"/>
        <v>-147000</v>
      </c>
      <c r="I1254" s="24">
        <f t="shared" si="63"/>
        <v>6</v>
      </c>
      <c r="K1254" t="s">
        <v>35</v>
      </c>
      <c r="M1254" s="2">
        <v>500</v>
      </c>
    </row>
    <row r="1255" spans="2:13" ht="12.75">
      <c r="B1255" s="319">
        <v>3000</v>
      </c>
      <c r="C1255" s="1" t="s">
        <v>35</v>
      </c>
      <c r="D1255" s="1" t="s">
        <v>514</v>
      </c>
      <c r="E1255" s="1" t="s">
        <v>538</v>
      </c>
      <c r="F1255" s="104" t="s">
        <v>548</v>
      </c>
      <c r="G1255" s="29" t="s">
        <v>192</v>
      </c>
      <c r="H1255" s="6">
        <f t="shared" si="62"/>
        <v>-150000</v>
      </c>
      <c r="I1255" s="24">
        <f t="shared" si="63"/>
        <v>6</v>
      </c>
      <c r="K1255" t="s">
        <v>35</v>
      </c>
      <c r="M1255" s="2">
        <v>500</v>
      </c>
    </row>
    <row r="1256" spans="2:13" ht="12.75">
      <c r="B1256" s="319">
        <v>3000</v>
      </c>
      <c r="C1256" s="1" t="s">
        <v>35</v>
      </c>
      <c r="D1256" s="1" t="s">
        <v>514</v>
      </c>
      <c r="E1256" s="1" t="s">
        <v>538</v>
      </c>
      <c r="F1256" s="104" t="s">
        <v>549</v>
      </c>
      <c r="G1256" s="29" t="s">
        <v>211</v>
      </c>
      <c r="H1256" s="6">
        <f t="shared" si="62"/>
        <v>-153000</v>
      </c>
      <c r="I1256" s="24">
        <f t="shared" si="63"/>
        <v>6</v>
      </c>
      <c r="K1256" t="s">
        <v>35</v>
      </c>
      <c r="M1256" s="2">
        <v>500</v>
      </c>
    </row>
    <row r="1257" spans="2:13" ht="12.75">
      <c r="B1257" s="319">
        <v>3000</v>
      </c>
      <c r="C1257" s="1" t="s">
        <v>35</v>
      </c>
      <c r="D1257" s="1" t="s">
        <v>514</v>
      </c>
      <c r="E1257" s="1" t="s">
        <v>538</v>
      </c>
      <c r="F1257" s="104" t="s">
        <v>550</v>
      </c>
      <c r="G1257" s="29" t="s">
        <v>254</v>
      </c>
      <c r="H1257" s="6">
        <f t="shared" si="62"/>
        <v>-156000</v>
      </c>
      <c r="I1257" s="24">
        <f t="shared" si="63"/>
        <v>6</v>
      </c>
      <c r="K1257" t="s">
        <v>35</v>
      </c>
      <c r="M1257" s="2">
        <v>500</v>
      </c>
    </row>
    <row r="1258" spans="2:13" ht="12.75">
      <c r="B1258" s="319">
        <v>5000</v>
      </c>
      <c r="C1258" s="1" t="s">
        <v>35</v>
      </c>
      <c r="D1258" s="1" t="s">
        <v>514</v>
      </c>
      <c r="E1258" s="1" t="s">
        <v>538</v>
      </c>
      <c r="F1258" s="104" t="s">
        <v>551</v>
      </c>
      <c r="G1258" s="29" t="s">
        <v>114</v>
      </c>
      <c r="H1258" s="6">
        <f t="shared" si="62"/>
        <v>-161000</v>
      </c>
      <c r="I1258" s="24">
        <f t="shared" si="63"/>
        <v>10</v>
      </c>
      <c r="K1258" t="s">
        <v>35</v>
      </c>
      <c r="M1258" s="2">
        <v>500</v>
      </c>
    </row>
    <row r="1259" spans="2:13" ht="12.75">
      <c r="B1259" s="319">
        <v>5000</v>
      </c>
      <c r="C1259" s="1" t="s">
        <v>35</v>
      </c>
      <c r="D1259" s="1" t="s">
        <v>514</v>
      </c>
      <c r="E1259" s="1" t="s">
        <v>538</v>
      </c>
      <c r="F1259" s="104" t="s">
        <v>552</v>
      </c>
      <c r="G1259" s="29" t="s">
        <v>257</v>
      </c>
      <c r="H1259" s="6">
        <f t="shared" si="62"/>
        <v>-166000</v>
      </c>
      <c r="I1259" s="24">
        <f t="shared" si="63"/>
        <v>10</v>
      </c>
      <c r="K1259" t="s">
        <v>35</v>
      </c>
      <c r="M1259" s="2">
        <v>500</v>
      </c>
    </row>
    <row r="1260" spans="2:13" ht="12.75">
      <c r="B1260" s="319">
        <v>4000</v>
      </c>
      <c r="C1260" s="1" t="s">
        <v>35</v>
      </c>
      <c r="D1260" s="1" t="s">
        <v>514</v>
      </c>
      <c r="E1260" s="1" t="s">
        <v>538</v>
      </c>
      <c r="F1260" s="104" t="s">
        <v>553</v>
      </c>
      <c r="G1260" s="29" t="s">
        <v>286</v>
      </c>
      <c r="H1260" s="6">
        <f t="shared" si="62"/>
        <v>-170000</v>
      </c>
      <c r="I1260" s="24">
        <f t="shared" si="63"/>
        <v>8</v>
      </c>
      <c r="K1260" t="s">
        <v>35</v>
      </c>
      <c r="M1260" s="2">
        <v>500</v>
      </c>
    </row>
    <row r="1261" spans="2:13" ht="12.75">
      <c r="B1261" s="319">
        <v>2000</v>
      </c>
      <c r="C1261" s="1" t="s">
        <v>35</v>
      </c>
      <c r="D1261" s="1" t="s">
        <v>514</v>
      </c>
      <c r="E1261" s="1" t="s">
        <v>538</v>
      </c>
      <c r="F1261" s="104" t="s">
        <v>554</v>
      </c>
      <c r="G1261" s="29" t="s">
        <v>266</v>
      </c>
      <c r="H1261" s="6">
        <f t="shared" si="62"/>
        <v>-172000</v>
      </c>
      <c r="I1261" s="24">
        <f t="shared" si="63"/>
        <v>4</v>
      </c>
      <c r="K1261" t="s">
        <v>35</v>
      </c>
      <c r="M1261" s="2">
        <v>500</v>
      </c>
    </row>
    <row r="1262" spans="2:13" ht="12.75">
      <c r="B1262" s="319">
        <v>4000</v>
      </c>
      <c r="C1262" s="1" t="s">
        <v>35</v>
      </c>
      <c r="D1262" s="1" t="s">
        <v>514</v>
      </c>
      <c r="E1262" s="1" t="s">
        <v>538</v>
      </c>
      <c r="F1262" s="104" t="s">
        <v>555</v>
      </c>
      <c r="G1262" s="29" t="s">
        <v>289</v>
      </c>
      <c r="H1262" s="6">
        <f t="shared" si="62"/>
        <v>-176000</v>
      </c>
      <c r="I1262" s="24">
        <f t="shared" si="63"/>
        <v>8</v>
      </c>
      <c r="K1262" t="s">
        <v>35</v>
      </c>
      <c r="M1262" s="2">
        <v>500</v>
      </c>
    </row>
    <row r="1263" spans="2:13" ht="12.75">
      <c r="B1263" s="319">
        <v>2000</v>
      </c>
      <c r="C1263" s="1" t="s">
        <v>35</v>
      </c>
      <c r="D1263" s="1" t="s">
        <v>514</v>
      </c>
      <c r="E1263" s="1" t="s">
        <v>538</v>
      </c>
      <c r="F1263" s="104" t="s">
        <v>556</v>
      </c>
      <c r="G1263" s="29" t="s">
        <v>291</v>
      </c>
      <c r="H1263" s="6">
        <f t="shared" si="62"/>
        <v>-178000</v>
      </c>
      <c r="I1263" s="24">
        <f t="shared" si="63"/>
        <v>4</v>
      </c>
      <c r="K1263" t="s">
        <v>35</v>
      </c>
      <c r="M1263" s="2">
        <v>500</v>
      </c>
    </row>
    <row r="1264" spans="2:13" ht="12.75">
      <c r="B1264" s="320">
        <v>5000</v>
      </c>
      <c r="C1264" s="1" t="s">
        <v>35</v>
      </c>
      <c r="D1264" s="1" t="s">
        <v>514</v>
      </c>
      <c r="E1264" s="1" t="s">
        <v>538</v>
      </c>
      <c r="F1264" s="104" t="s">
        <v>557</v>
      </c>
      <c r="G1264" s="29" t="s">
        <v>369</v>
      </c>
      <c r="H1264" s="6">
        <f t="shared" si="62"/>
        <v>-183000</v>
      </c>
      <c r="I1264" s="24">
        <f t="shared" si="63"/>
        <v>10</v>
      </c>
      <c r="K1264" t="s">
        <v>35</v>
      </c>
      <c r="M1264" s="2">
        <v>500</v>
      </c>
    </row>
    <row r="1265" spans="2:13" ht="12.75">
      <c r="B1265" s="319">
        <v>2000</v>
      </c>
      <c r="C1265" s="1" t="s">
        <v>35</v>
      </c>
      <c r="D1265" s="1" t="s">
        <v>514</v>
      </c>
      <c r="E1265" s="1" t="s">
        <v>538</v>
      </c>
      <c r="F1265" s="104" t="s">
        <v>558</v>
      </c>
      <c r="G1265" s="29" t="s">
        <v>380</v>
      </c>
      <c r="H1265" s="6">
        <f t="shared" si="62"/>
        <v>-185000</v>
      </c>
      <c r="I1265" s="24">
        <f t="shared" si="63"/>
        <v>4</v>
      </c>
      <c r="K1265" t="s">
        <v>35</v>
      </c>
      <c r="M1265" s="2">
        <v>500</v>
      </c>
    </row>
    <row r="1266" spans="2:13" ht="12.75">
      <c r="B1266" s="319">
        <v>2000</v>
      </c>
      <c r="C1266" s="1" t="s">
        <v>35</v>
      </c>
      <c r="D1266" s="1" t="s">
        <v>514</v>
      </c>
      <c r="E1266" s="1" t="s">
        <v>538</v>
      </c>
      <c r="F1266" s="104" t="s">
        <v>559</v>
      </c>
      <c r="G1266" s="29" t="s">
        <v>386</v>
      </c>
      <c r="H1266" s="6">
        <f t="shared" si="62"/>
        <v>-187000</v>
      </c>
      <c r="I1266" s="24">
        <f t="shared" si="63"/>
        <v>4</v>
      </c>
      <c r="K1266" t="s">
        <v>35</v>
      </c>
      <c r="M1266" s="2">
        <v>500</v>
      </c>
    </row>
    <row r="1267" spans="2:13" ht="12.75">
      <c r="B1267" s="319">
        <v>2000</v>
      </c>
      <c r="C1267" s="1" t="s">
        <v>35</v>
      </c>
      <c r="D1267" s="1" t="s">
        <v>514</v>
      </c>
      <c r="E1267" s="1" t="s">
        <v>538</v>
      </c>
      <c r="F1267" s="104" t="s">
        <v>560</v>
      </c>
      <c r="G1267" s="29" t="s">
        <v>386</v>
      </c>
      <c r="H1267" s="6">
        <f t="shared" si="62"/>
        <v>-189000</v>
      </c>
      <c r="I1267" s="24">
        <f t="shared" si="63"/>
        <v>4</v>
      </c>
      <c r="K1267" t="s">
        <v>35</v>
      </c>
      <c r="M1267" s="2">
        <v>500</v>
      </c>
    </row>
    <row r="1268" spans="1:13" ht="12.75">
      <c r="A1268" s="1" t="s">
        <v>561</v>
      </c>
      <c r="B1268" s="320">
        <v>2500</v>
      </c>
      <c r="C1268" s="1" t="s">
        <v>35</v>
      </c>
      <c r="D1268" s="14" t="s">
        <v>514</v>
      </c>
      <c r="E1268" s="37" t="s">
        <v>562</v>
      </c>
      <c r="F1268" s="104" t="s">
        <v>563</v>
      </c>
      <c r="G1268" s="38" t="s">
        <v>76</v>
      </c>
      <c r="H1268" s="6">
        <f t="shared" si="62"/>
        <v>-191500</v>
      </c>
      <c r="I1268" s="24">
        <f t="shared" si="63"/>
        <v>5</v>
      </c>
      <c r="K1268" t="s">
        <v>35</v>
      </c>
      <c r="M1268" s="2">
        <v>500</v>
      </c>
    </row>
    <row r="1269" spans="2:13" ht="12.75">
      <c r="B1269" s="319">
        <v>2500</v>
      </c>
      <c r="C1269" s="1" t="s">
        <v>35</v>
      </c>
      <c r="D1269" s="1" t="s">
        <v>514</v>
      </c>
      <c r="E1269" s="1" t="s">
        <v>562</v>
      </c>
      <c r="F1269" s="104" t="s">
        <v>564</v>
      </c>
      <c r="G1269" s="29" t="s">
        <v>38</v>
      </c>
      <c r="H1269" s="6">
        <f t="shared" si="62"/>
        <v>-194000</v>
      </c>
      <c r="I1269" s="24">
        <f t="shared" si="63"/>
        <v>5</v>
      </c>
      <c r="K1269" t="s">
        <v>35</v>
      </c>
      <c r="M1269" s="2">
        <v>500</v>
      </c>
    </row>
    <row r="1270" spans="2:13" ht="12.75">
      <c r="B1270" s="319">
        <v>2500</v>
      </c>
      <c r="C1270" s="1" t="s">
        <v>35</v>
      </c>
      <c r="D1270" s="1" t="s">
        <v>514</v>
      </c>
      <c r="E1270" s="1" t="s">
        <v>562</v>
      </c>
      <c r="F1270" s="104" t="s">
        <v>565</v>
      </c>
      <c r="G1270" s="29" t="s">
        <v>40</v>
      </c>
      <c r="H1270" s="6">
        <f t="shared" si="62"/>
        <v>-196500</v>
      </c>
      <c r="I1270" s="24">
        <f t="shared" si="63"/>
        <v>5</v>
      </c>
      <c r="K1270" t="s">
        <v>35</v>
      </c>
      <c r="M1270" s="2">
        <v>500</v>
      </c>
    </row>
    <row r="1271" spans="2:13" ht="12.75">
      <c r="B1271" s="319">
        <v>2500</v>
      </c>
      <c r="C1271" s="1" t="s">
        <v>35</v>
      </c>
      <c r="D1271" s="1" t="s">
        <v>514</v>
      </c>
      <c r="E1271" s="1" t="s">
        <v>562</v>
      </c>
      <c r="F1271" s="104" t="s">
        <v>566</v>
      </c>
      <c r="G1271" s="29" t="s">
        <v>42</v>
      </c>
      <c r="H1271" s="6">
        <f t="shared" si="62"/>
        <v>-199000</v>
      </c>
      <c r="I1271" s="24">
        <f t="shared" si="63"/>
        <v>5</v>
      </c>
      <c r="K1271" t="s">
        <v>35</v>
      </c>
      <c r="M1271" s="2">
        <v>500</v>
      </c>
    </row>
    <row r="1272" spans="1:13" s="45" customFormat="1" ht="12.75">
      <c r="A1272" s="1"/>
      <c r="B1272" s="319">
        <v>2500</v>
      </c>
      <c r="C1272" s="1" t="s">
        <v>35</v>
      </c>
      <c r="D1272" s="1" t="s">
        <v>514</v>
      </c>
      <c r="E1272" s="1" t="s">
        <v>562</v>
      </c>
      <c r="F1272" s="104" t="s">
        <v>567</v>
      </c>
      <c r="G1272" s="29" t="s">
        <v>81</v>
      </c>
      <c r="H1272" s="6">
        <f t="shared" si="62"/>
        <v>-201500</v>
      </c>
      <c r="I1272" s="24">
        <f t="shared" si="63"/>
        <v>5</v>
      </c>
      <c r="J1272"/>
      <c r="K1272" t="s">
        <v>35</v>
      </c>
      <c r="L1272"/>
      <c r="M1272" s="2">
        <v>500</v>
      </c>
    </row>
    <row r="1273" spans="2:13" ht="12.75">
      <c r="B1273" s="319">
        <v>2500</v>
      </c>
      <c r="C1273" s="1" t="s">
        <v>35</v>
      </c>
      <c r="D1273" s="1" t="s">
        <v>514</v>
      </c>
      <c r="E1273" s="1" t="s">
        <v>562</v>
      </c>
      <c r="F1273" s="104" t="s">
        <v>568</v>
      </c>
      <c r="G1273" s="29" t="s">
        <v>84</v>
      </c>
      <c r="H1273" s="6">
        <f t="shared" si="62"/>
        <v>-204000</v>
      </c>
      <c r="I1273" s="24">
        <f t="shared" si="63"/>
        <v>5</v>
      </c>
      <c r="K1273" t="s">
        <v>35</v>
      </c>
      <c r="M1273" s="2">
        <v>500</v>
      </c>
    </row>
    <row r="1274" spans="2:13" ht="12.75">
      <c r="B1274" s="319">
        <v>2500</v>
      </c>
      <c r="C1274" s="1" t="s">
        <v>35</v>
      </c>
      <c r="D1274" s="1" t="s">
        <v>514</v>
      </c>
      <c r="E1274" s="1" t="s">
        <v>562</v>
      </c>
      <c r="F1274" s="104" t="s">
        <v>569</v>
      </c>
      <c r="G1274" s="29" t="s">
        <v>570</v>
      </c>
      <c r="H1274" s="6">
        <f t="shared" si="62"/>
        <v>-206500</v>
      </c>
      <c r="I1274" s="24">
        <f t="shared" si="63"/>
        <v>5</v>
      </c>
      <c r="K1274" t="s">
        <v>35</v>
      </c>
      <c r="M1274" s="2">
        <v>500</v>
      </c>
    </row>
    <row r="1275" spans="2:13" ht="12.75">
      <c r="B1275" s="321">
        <v>2500</v>
      </c>
      <c r="C1275" s="1" t="s">
        <v>35</v>
      </c>
      <c r="D1275" s="1" t="s">
        <v>514</v>
      </c>
      <c r="E1275" s="1" t="s">
        <v>562</v>
      </c>
      <c r="F1275" s="104" t="s">
        <v>571</v>
      </c>
      <c r="G1275" s="29" t="s">
        <v>190</v>
      </c>
      <c r="H1275" s="6">
        <f t="shared" si="62"/>
        <v>-209000</v>
      </c>
      <c r="I1275" s="24">
        <f t="shared" si="63"/>
        <v>5</v>
      </c>
      <c r="K1275" t="s">
        <v>35</v>
      </c>
      <c r="M1275" s="2">
        <v>500</v>
      </c>
    </row>
    <row r="1276" spans="2:13" ht="12.75">
      <c r="B1276" s="319">
        <v>2500</v>
      </c>
      <c r="C1276" s="1" t="s">
        <v>35</v>
      </c>
      <c r="D1276" s="1" t="s">
        <v>514</v>
      </c>
      <c r="E1276" s="1" t="s">
        <v>562</v>
      </c>
      <c r="F1276" s="104" t="s">
        <v>572</v>
      </c>
      <c r="G1276" s="29" t="s">
        <v>192</v>
      </c>
      <c r="H1276" s="6">
        <f t="shared" si="62"/>
        <v>-211500</v>
      </c>
      <c r="I1276" s="24">
        <f t="shared" si="63"/>
        <v>5</v>
      </c>
      <c r="K1276" t="s">
        <v>35</v>
      </c>
      <c r="M1276" s="2">
        <v>500</v>
      </c>
    </row>
    <row r="1277" spans="2:13" ht="12.75">
      <c r="B1277" s="319">
        <v>2500</v>
      </c>
      <c r="C1277" s="1" t="s">
        <v>35</v>
      </c>
      <c r="D1277" s="1" t="s">
        <v>514</v>
      </c>
      <c r="E1277" s="1" t="s">
        <v>562</v>
      </c>
      <c r="F1277" s="104" t="s">
        <v>573</v>
      </c>
      <c r="G1277" s="29" t="s">
        <v>211</v>
      </c>
      <c r="H1277" s="6">
        <f t="shared" si="62"/>
        <v>-214000</v>
      </c>
      <c r="I1277" s="24">
        <f t="shared" si="63"/>
        <v>5</v>
      </c>
      <c r="K1277" t="s">
        <v>35</v>
      </c>
      <c r="M1277" s="2">
        <v>500</v>
      </c>
    </row>
    <row r="1278" spans="2:13" ht="12.75">
      <c r="B1278" s="319">
        <v>2500</v>
      </c>
      <c r="C1278" s="1" t="s">
        <v>35</v>
      </c>
      <c r="D1278" s="1" t="s">
        <v>514</v>
      </c>
      <c r="E1278" s="1" t="s">
        <v>562</v>
      </c>
      <c r="F1278" s="104" t="s">
        <v>574</v>
      </c>
      <c r="G1278" s="29" t="s">
        <v>244</v>
      </c>
      <c r="H1278" s="6">
        <f t="shared" si="62"/>
        <v>-216500</v>
      </c>
      <c r="I1278" s="24">
        <f t="shared" si="63"/>
        <v>5</v>
      </c>
      <c r="K1278" t="s">
        <v>35</v>
      </c>
      <c r="M1278" s="2">
        <v>500</v>
      </c>
    </row>
    <row r="1279" spans="2:13" ht="12.75">
      <c r="B1279" s="319">
        <v>2500</v>
      </c>
      <c r="C1279" s="1" t="s">
        <v>35</v>
      </c>
      <c r="D1279" s="1" t="s">
        <v>514</v>
      </c>
      <c r="E1279" s="1" t="s">
        <v>562</v>
      </c>
      <c r="F1279" s="104" t="s">
        <v>575</v>
      </c>
      <c r="G1279" s="29" t="s">
        <v>254</v>
      </c>
      <c r="H1279" s="6">
        <f t="shared" si="62"/>
        <v>-219000</v>
      </c>
      <c r="I1279" s="24">
        <f t="shared" si="63"/>
        <v>5</v>
      </c>
      <c r="K1279" t="s">
        <v>35</v>
      </c>
      <c r="M1279" s="2">
        <v>500</v>
      </c>
    </row>
    <row r="1280" spans="2:13" ht="12.75">
      <c r="B1280" s="319">
        <v>2500</v>
      </c>
      <c r="C1280" s="1" t="s">
        <v>35</v>
      </c>
      <c r="D1280" s="1" t="s">
        <v>514</v>
      </c>
      <c r="E1280" s="1" t="s">
        <v>562</v>
      </c>
      <c r="F1280" s="104" t="s">
        <v>576</v>
      </c>
      <c r="G1280" s="29" t="s">
        <v>114</v>
      </c>
      <c r="H1280" s="6">
        <f t="shared" si="62"/>
        <v>-221500</v>
      </c>
      <c r="I1280" s="24">
        <f t="shared" si="63"/>
        <v>5</v>
      </c>
      <c r="K1280" t="s">
        <v>35</v>
      </c>
      <c r="M1280" s="2">
        <v>500</v>
      </c>
    </row>
    <row r="1281" spans="2:13" ht="12.75">
      <c r="B1281" s="319">
        <v>2500</v>
      </c>
      <c r="C1281" s="1" t="s">
        <v>35</v>
      </c>
      <c r="D1281" s="1" t="s">
        <v>514</v>
      </c>
      <c r="E1281" s="1" t="s">
        <v>562</v>
      </c>
      <c r="F1281" s="104" t="s">
        <v>577</v>
      </c>
      <c r="G1281" s="29" t="s">
        <v>257</v>
      </c>
      <c r="H1281" s="6">
        <f t="shared" si="62"/>
        <v>-224000</v>
      </c>
      <c r="I1281" s="24">
        <f t="shared" si="63"/>
        <v>5</v>
      </c>
      <c r="K1281" t="s">
        <v>35</v>
      </c>
      <c r="M1281" s="2">
        <v>500</v>
      </c>
    </row>
    <row r="1282" spans="2:13" ht="12.75">
      <c r="B1282" s="319">
        <v>2500</v>
      </c>
      <c r="C1282" s="1" t="s">
        <v>35</v>
      </c>
      <c r="D1282" s="1" t="s">
        <v>514</v>
      </c>
      <c r="E1282" s="1" t="s">
        <v>562</v>
      </c>
      <c r="F1282" s="104" t="s">
        <v>578</v>
      </c>
      <c r="G1282" s="29" t="s">
        <v>286</v>
      </c>
      <c r="H1282" s="6">
        <f t="shared" si="62"/>
        <v>-226500</v>
      </c>
      <c r="I1282" s="24">
        <f t="shared" si="63"/>
        <v>5</v>
      </c>
      <c r="K1282" t="s">
        <v>35</v>
      </c>
      <c r="M1282" s="2">
        <v>500</v>
      </c>
    </row>
    <row r="1283" spans="2:13" ht="12.75">
      <c r="B1283" s="319">
        <v>2500</v>
      </c>
      <c r="C1283" s="1" t="s">
        <v>35</v>
      </c>
      <c r="D1283" s="1" t="s">
        <v>514</v>
      </c>
      <c r="E1283" s="1" t="s">
        <v>562</v>
      </c>
      <c r="F1283" s="104" t="s">
        <v>579</v>
      </c>
      <c r="G1283" s="29" t="s">
        <v>266</v>
      </c>
      <c r="H1283" s="6">
        <f t="shared" si="62"/>
        <v>-229000</v>
      </c>
      <c r="I1283" s="24">
        <f t="shared" si="63"/>
        <v>5</v>
      </c>
      <c r="K1283" t="s">
        <v>35</v>
      </c>
      <c r="M1283" s="2">
        <v>500</v>
      </c>
    </row>
    <row r="1284" spans="2:13" ht="12.75">
      <c r="B1284" s="319">
        <v>2500</v>
      </c>
      <c r="C1284" s="1" t="s">
        <v>35</v>
      </c>
      <c r="D1284" s="1" t="s">
        <v>514</v>
      </c>
      <c r="E1284" s="1" t="s">
        <v>562</v>
      </c>
      <c r="F1284" s="104" t="s">
        <v>580</v>
      </c>
      <c r="G1284" s="29" t="s">
        <v>289</v>
      </c>
      <c r="H1284" s="6">
        <f t="shared" si="62"/>
        <v>-231500</v>
      </c>
      <c r="I1284" s="24">
        <f t="shared" si="63"/>
        <v>5</v>
      </c>
      <c r="K1284" t="s">
        <v>35</v>
      </c>
      <c r="M1284" s="2">
        <v>500</v>
      </c>
    </row>
    <row r="1285" spans="2:13" ht="12.75">
      <c r="B1285" s="319">
        <v>2500</v>
      </c>
      <c r="C1285" s="1" t="s">
        <v>35</v>
      </c>
      <c r="D1285" s="1" t="s">
        <v>514</v>
      </c>
      <c r="E1285" s="1" t="s">
        <v>562</v>
      </c>
      <c r="F1285" s="104" t="s">
        <v>581</v>
      </c>
      <c r="G1285" s="29" t="s">
        <v>369</v>
      </c>
      <c r="H1285" s="6">
        <f t="shared" si="62"/>
        <v>-234000</v>
      </c>
      <c r="I1285" s="24">
        <f t="shared" si="63"/>
        <v>5</v>
      </c>
      <c r="K1285" t="s">
        <v>35</v>
      </c>
      <c r="M1285" s="2">
        <v>500</v>
      </c>
    </row>
    <row r="1286" spans="2:13" ht="12.75">
      <c r="B1286" s="319">
        <v>2500</v>
      </c>
      <c r="C1286" s="1" t="s">
        <v>35</v>
      </c>
      <c r="D1286" s="1" t="s">
        <v>514</v>
      </c>
      <c r="E1286" s="1" t="s">
        <v>562</v>
      </c>
      <c r="F1286" s="104" t="s">
        <v>582</v>
      </c>
      <c r="G1286" s="29" t="s">
        <v>380</v>
      </c>
      <c r="H1286" s="6">
        <f t="shared" si="62"/>
        <v>-236500</v>
      </c>
      <c r="I1286" s="24">
        <f t="shared" si="63"/>
        <v>5</v>
      </c>
      <c r="K1286" t="s">
        <v>35</v>
      </c>
      <c r="M1286" s="2">
        <v>500</v>
      </c>
    </row>
    <row r="1287" spans="2:13" ht="12.75">
      <c r="B1287" s="319">
        <v>2500</v>
      </c>
      <c r="C1287" s="1" t="s">
        <v>35</v>
      </c>
      <c r="D1287" s="1" t="s">
        <v>514</v>
      </c>
      <c r="E1287" s="1" t="s">
        <v>562</v>
      </c>
      <c r="F1287" s="104" t="s">
        <v>583</v>
      </c>
      <c r="G1287" s="29" t="s">
        <v>382</v>
      </c>
      <c r="H1287" s="6">
        <f aca="true" t="shared" si="64" ref="H1287:H1317">H1286-B1287</f>
        <v>-239000</v>
      </c>
      <c r="I1287" s="24">
        <f>+B1287/M1287</f>
        <v>5</v>
      </c>
      <c r="K1287" t="s">
        <v>35</v>
      </c>
      <c r="M1287" s="2">
        <v>500</v>
      </c>
    </row>
    <row r="1288" spans="2:13" ht="12.75">
      <c r="B1288" s="319">
        <v>2500</v>
      </c>
      <c r="C1288" s="1" t="s">
        <v>35</v>
      </c>
      <c r="D1288" s="1" t="s">
        <v>514</v>
      </c>
      <c r="E1288" s="1" t="s">
        <v>562</v>
      </c>
      <c r="F1288" s="104" t="s">
        <v>584</v>
      </c>
      <c r="G1288" s="29" t="s">
        <v>384</v>
      </c>
      <c r="H1288" s="6">
        <f t="shared" si="64"/>
        <v>-241500</v>
      </c>
      <c r="I1288" s="24">
        <f aca="true" t="shared" si="65" ref="I1288:I1350">+B1288/M1288</f>
        <v>5</v>
      </c>
      <c r="K1288" t="s">
        <v>35</v>
      </c>
      <c r="M1288" s="2">
        <v>500</v>
      </c>
    </row>
    <row r="1289" spans="2:13" ht="12.75">
      <c r="B1289" s="319">
        <v>2500</v>
      </c>
      <c r="C1289" s="1" t="s">
        <v>35</v>
      </c>
      <c r="D1289" s="1" t="s">
        <v>514</v>
      </c>
      <c r="E1289" s="1" t="s">
        <v>562</v>
      </c>
      <c r="F1289" s="104" t="s">
        <v>585</v>
      </c>
      <c r="G1289" s="29" t="s">
        <v>386</v>
      </c>
      <c r="H1289" s="6">
        <f t="shared" si="64"/>
        <v>-244000</v>
      </c>
      <c r="I1289" s="24">
        <f t="shared" si="65"/>
        <v>5</v>
      </c>
      <c r="K1289" t="s">
        <v>35</v>
      </c>
      <c r="M1289" s="2">
        <v>500</v>
      </c>
    </row>
    <row r="1290" spans="2:13" ht="12.75">
      <c r="B1290" s="319">
        <v>2500</v>
      </c>
      <c r="C1290" s="1" t="s">
        <v>35</v>
      </c>
      <c r="D1290" s="1" t="s">
        <v>514</v>
      </c>
      <c r="E1290" s="1" t="s">
        <v>562</v>
      </c>
      <c r="F1290" s="104" t="s">
        <v>586</v>
      </c>
      <c r="G1290" s="29" t="s">
        <v>402</v>
      </c>
      <c r="H1290" s="6">
        <f t="shared" si="64"/>
        <v>-246500</v>
      </c>
      <c r="I1290" s="24">
        <f t="shared" si="65"/>
        <v>5</v>
      </c>
      <c r="K1290" t="s">
        <v>35</v>
      </c>
      <c r="M1290" s="2">
        <v>500</v>
      </c>
    </row>
    <row r="1291" spans="2:13" ht="12.75">
      <c r="B1291" s="319">
        <v>3000</v>
      </c>
      <c r="C1291" s="1" t="s">
        <v>35</v>
      </c>
      <c r="D1291" s="1" t="s">
        <v>514</v>
      </c>
      <c r="E1291" s="1" t="s">
        <v>562</v>
      </c>
      <c r="F1291" s="104" t="s">
        <v>587</v>
      </c>
      <c r="G1291" s="29" t="s">
        <v>402</v>
      </c>
      <c r="H1291" s="6">
        <f t="shared" si="64"/>
        <v>-249500</v>
      </c>
      <c r="I1291" s="24">
        <f t="shared" si="65"/>
        <v>6</v>
      </c>
      <c r="K1291" t="s">
        <v>35</v>
      </c>
      <c r="M1291" s="2">
        <v>500</v>
      </c>
    </row>
    <row r="1292" spans="1:13" ht="12.75">
      <c r="A1292" s="14"/>
      <c r="B1292" s="320">
        <v>2500</v>
      </c>
      <c r="C1292" s="1" t="s">
        <v>35</v>
      </c>
      <c r="D1292" s="14" t="s">
        <v>514</v>
      </c>
      <c r="E1292" s="14" t="s">
        <v>588</v>
      </c>
      <c r="F1292" s="104" t="s">
        <v>589</v>
      </c>
      <c r="G1292" s="32" t="s">
        <v>76</v>
      </c>
      <c r="H1292" s="6">
        <f t="shared" si="64"/>
        <v>-252000</v>
      </c>
      <c r="I1292" s="24">
        <f t="shared" si="65"/>
        <v>5</v>
      </c>
      <c r="J1292" s="17"/>
      <c r="K1292" t="s">
        <v>35</v>
      </c>
      <c r="L1292" s="17"/>
      <c r="M1292" s="2">
        <v>500</v>
      </c>
    </row>
    <row r="1293" spans="2:13" ht="12.75">
      <c r="B1293" s="319">
        <v>2500</v>
      </c>
      <c r="C1293" s="1" t="s">
        <v>35</v>
      </c>
      <c r="D1293" s="1" t="s">
        <v>514</v>
      </c>
      <c r="E1293" s="1" t="s">
        <v>588</v>
      </c>
      <c r="F1293" s="104" t="s">
        <v>590</v>
      </c>
      <c r="G1293" s="29" t="s">
        <v>40</v>
      </c>
      <c r="H1293" s="6">
        <f t="shared" si="64"/>
        <v>-254500</v>
      </c>
      <c r="I1293" s="24">
        <f t="shared" si="65"/>
        <v>5</v>
      </c>
      <c r="K1293" t="s">
        <v>35</v>
      </c>
      <c r="M1293" s="2">
        <v>500</v>
      </c>
    </row>
    <row r="1294" spans="2:13" ht="12.75">
      <c r="B1294" s="319">
        <v>2500</v>
      </c>
      <c r="C1294" s="1" t="s">
        <v>35</v>
      </c>
      <c r="D1294" s="1" t="s">
        <v>514</v>
      </c>
      <c r="E1294" s="1" t="s">
        <v>588</v>
      </c>
      <c r="F1294" s="104" t="s">
        <v>591</v>
      </c>
      <c r="G1294" s="29" t="s">
        <v>81</v>
      </c>
      <c r="H1294" s="6">
        <f t="shared" si="64"/>
        <v>-257000</v>
      </c>
      <c r="I1294" s="24">
        <f t="shared" si="65"/>
        <v>5</v>
      </c>
      <c r="K1294" t="s">
        <v>35</v>
      </c>
      <c r="M1294" s="2">
        <v>500</v>
      </c>
    </row>
    <row r="1295" spans="2:13" ht="12.75">
      <c r="B1295" s="319">
        <v>5000</v>
      </c>
      <c r="C1295" s="1" t="s">
        <v>35</v>
      </c>
      <c r="D1295" s="1" t="s">
        <v>514</v>
      </c>
      <c r="E1295" s="1" t="s">
        <v>588</v>
      </c>
      <c r="F1295" s="104" t="s">
        <v>592</v>
      </c>
      <c r="G1295" s="29" t="s">
        <v>84</v>
      </c>
      <c r="H1295" s="6">
        <f t="shared" si="64"/>
        <v>-262000</v>
      </c>
      <c r="I1295" s="24">
        <f t="shared" si="65"/>
        <v>10</v>
      </c>
      <c r="K1295" t="s">
        <v>35</v>
      </c>
      <c r="M1295" s="2">
        <v>500</v>
      </c>
    </row>
    <row r="1296" spans="2:13" ht="12.75">
      <c r="B1296" s="319">
        <v>2500</v>
      </c>
      <c r="C1296" s="1" t="s">
        <v>35</v>
      </c>
      <c r="D1296" s="1" t="s">
        <v>514</v>
      </c>
      <c r="E1296" s="1" t="s">
        <v>588</v>
      </c>
      <c r="F1296" s="104" t="s">
        <v>593</v>
      </c>
      <c r="G1296" s="29" t="s">
        <v>188</v>
      </c>
      <c r="H1296" s="6">
        <f t="shared" si="64"/>
        <v>-264500</v>
      </c>
      <c r="I1296" s="24">
        <f t="shared" si="65"/>
        <v>5</v>
      </c>
      <c r="K1296" t="s">
        <v>35</v>
      </c>
      <c r="M1296" s="2">
        <v>500</v>
      </c>
    </row>
    <row r="1297" spans="2:13" ht="12.75">
      <c r="B1297" s="319">
        <v>2500</v>
      </c>
      <c r="C1297" s="1" t="s">
        <v>35</v>
      </c>
      <c r="D1297" s="1" t="s">
        <v>514</v>
      </c>
      <c r="E1297" s="1" t="s">
        <v>588</v>
      </c>
      <c r="F1297" s="104" t="s">
        <v>594</v>
      </c>
      <c r="G1297" s="29" t="s">
        <v>190</v>
      </c>
      <c r="H1297" s="6">
        <f t="shared" si="64"/>
        <v>-267000</v>
      </c>
      <c r="I1297" s="24">
        <f t="shared" si="65"/>
        <v>5</v>
      </c>
      <c r="K1297" t="s">
        <v>35</v>
      </c>
      <c r="M1297" s="2">
        <v>500</v>
      </c>
    </row>
    <row r="1298" spans="2:13" ht="12.75">
      <c r="B1298" s="319">
        <v>2500</v>
      </c>
      <c r="C1298" s="1" t="s">
        <v>35</v>
      </c>
      <c r="D1298" s="1" t="s">
        <v>514</v>
      </c>
      <c r="E1298" s="1" t="s">
        <v>588</v>
      </c>
      <c r="F1298" s="104" t="s">
        <v>595</v>
      </c>
      <c r="G1298" s="29" t="s">
        <v>192</v>
      </c>
      <c r="H1298" s="6">
        <f t="shared" si="64"/>
        <v>-269500</v>
      </c>
      <c r="I1298" s="24">
        <f t="shared" si="65"/>
        <v>5</v>
      </c>
      <c r="K1298" t="s">
        <v>35</v>
      </c>
      <c r="M1298" s="2">
        <v>500</v>
      </c>
    </row>
    <row r="1299" spans="2:13" ht="12.75">
      <c r="B1299" s="319">
        <v>2500</v>
      </c>
      <c r="C1299" s="1" t="s">
        <v>35</v>
      </c>
      <c r="D1299" s="1" t="s">
        <v>514</v>
      </c>
      <c r="E1299" s="1" t="s">
        <v>588</v>
      </c>
      <c r="F1299" s="104" t="s">
        <v>596</v>
      </c>
      <c r="G1299" s="29" t="s">
        <v>211</v>
      </c>
      <c r="H1299" s="6">
        <f t="shared" si="64"/>
        <v>-272000</v>
      </c>
      <c r="I1299" s="24">
        <f t="shared" si="65"/>
        <v>5</v>
      </c>
      <c r="K1299" t="s">
        <v>35</v>
      </c>
      <c r="M1299" s="2">
        <v>500</v>
      </c>
    </row>
    <row r="1300" spans="2:13" ht="12.75">
      <c r="B1300" s="319">
        <v>2500</v>
      </c>
      <c r="C1300" s="1" t="s">
        <v>35</v>
      </c>
      <c r="D1300" s="1" t="s">
        <v>514</v>
      </c>
      <c r="E1300" s="1" t="s">
        <v>588</v>
      </c>
      <c r="F1300" s="104" t="s">
        <v>597</v>
      </c>
      <c r="G1300" s="29" t="s">
        <v>244</v>
      </c>
      <c r="H1300" s="6">
        <f t="shared" si="64"/>
        <v>-274500</v>
      </c>
      <c r="I1300" s="24">
        <f t="shared" si="65"/>
        <v>5</v>
      </c>
      <c r="K1300" t="s">
        <v>35</v>
      </c>
      <c r="M1300" s="2">
        <v>500</v>
      </c>
    </row>
    <row r="1301" spans="2:13" ht="12.75">
      <c r="B1301" s="319">
        <v>2500</v>
      </c>
      <c r="C1301" s="1" t="s">
        <v>35</v>
      </c>
      <c r="D1301" s="1" t="s">
        <v>514</v>
      </c>
      <c r="E1301" s="1" t="s">
        <v>588</v>
      </c>
      <c r="F1301" s="104" t="s">
        <v>598</v>
      </c>
      <c r="G1301" s="29" t="s">
        <v>254</v>
      </c>
      <c r="H1301" s="6">
        <f t="shared" si="64"/>
        <v>-277000</v>
      </c>
      <c r="I1301" s="24">
        <f t="shared" si="65"/>
        <v>5</v>
      </c>
      <c r="K1301" t="s">
        <v>35</v>
      </c>
      <c r="M1301" s="2">
        <v>500</v>
      </c>
    </row>
    <row r="1302" spans="2:13" ht="12.75">
      <c r="B1302" s="319">
        <v>2500</v>
      </c>
      <c r="C1302" s="1" t="s">
        <v>35</v>
      </c>
      <c r="D1302" s="1" t="s">
        <v>514</v>
      </c>
      <c r="E1302" s="1" t="s">
        <v>588</v>
      </c>
      <c r="F1302" s="104" t="s">
        <v>599</v>
      </c>
      <c r="G1302" s="29" t="s">
        <v>114</v>
      </c>
      <c r="H1302" s="6">
        <f t="shared" si="64"/>
        <v>-279500</v>
      </c>
      <c r="I1302" s="24">
        <f t="shared" si="65"/>
        <v>5</v>
      </c>
      <c r="K1302" t="s">
        <v>35</v>
      </c>
      <c r="M1302" s="2">
        <v>500</v>
      </c>
    </row>
    <row r="1303" spans="2:13" ht="12.75">
      <c r="B1303" s="319">
        <v>2500</v>
      </c>
      <c r="C1303" s="1" t="s">
        <v>35</v>
      </c>
      <c r="D1303" s="1" t="s">
        <v>514</v>
      </c>
      <c r="E1303" s="1" t="s">
        <v>588</v>
      </c>
      <c r="F1303" s="104" t="s">
        <v>600</v>
      </c>
      <c r="G1303" s="29" t="s">
        <v>257</v>
      </c>
      <c r="H1303" s="6">
        <f t="shared" si="64"/>
        <v>-282000</v>
      </c>
      <c r="I1303" s="24">
        <f t="shared" si="65"/>
        <v>5</v>
      </c>
      <c r="K1303" t="s">
        <v>35</v>
      </c>
      <c r="M1303" s="2">
        <v>500</v>
      </c>
    </row>
    <row r="1304" spans="2:13" ht="12.75">
      <c r="B1304" s="319">
        <v>2500</v>
      </c>
      <c r="C1304" s="1" t="s">
        <v>35</v>
      </c>
      <c r="D1304" s="1" t="s">
        <v>514</v>
      </c>
      <c r="E1304" s="1" t="s">
        <v>588</v>
      </c>
      <c r="F1304" s="104" t="s">
        <v>601</v>
      </c>
      <c r="G1304" s="29" t="s">
        <v>286</v>
      </c>
      <c r="H1304" s="6">
        <f t="shared" si="64"/>
        <v>-284500</v>
      </c>
      <c r="I1304" s="24">
        <f t="shared" si="65"/>
        <v>5</v>
      </c>
      <c r="K1304" t="s">
        <v>35</v>
      </c>
      <c r="M1304" s="2">
        <v>500</v>
      </c>
    </row>
    <row r="1305" spans="2:13" ht="12.75">
      <c r="B1305" s="319">
        <v>2500</v>
      </c>
      <c r="C1305" s="1" t="s">
        <v>35</v>
      </c>
      <c r="D1305" s="1" t="s">
        <v>514</v>
      </c>
      <c r="E1305" s="1" t="s">
        <v>588</v>
      </c>
      <c r="F1305" s="104" t="s">
        <v>602</v>
      </c>
      <c r="G1305" s="29" t="s">
        <v>266</v>
      </c>
      <c r="H1305" s="6">
        <f t="shared" si="64"/>
        <v>-287000</v>
      </c>
      <c r="I1305" s="24">
        <f t="shared" si="65"/>
        <v>5</v>
      </c>
      <c r="K1305" t="s">
        <v>35</v>
      </c>
      <c r="M1305" s="2">
        <v>500</v>
      </c>
    </row>
    <row r="1306" spans="2:13" ht="12.75">
      <c r="B1306" s="319">
        <v>2500</v>
      </c>
      <c r="C1306" s="1" t="s">
        <v>35</v>
      </c>
      <c r="D1306" s="1" t="s">
        <v>514</v>
      </c>
      <c r="E1306" s="1" t="s">
        <v>588</v>
      </c>
      <c r="F1306" s="104" t="s">
        <v>603</v>
      </c>
      <c r="G1306" s="29" t="s">
        <v>289</v>
      </c>
      <c r="H1306" s="6">
        <f t="shared" si="64"/>
        <v>-289500</v>
      </c>
      <c r="I1306" s="24">
        <f t="shared" si="65"/>
        <v>5</v>
      </c>
      <c r="K1306" t="s">
        <v>35</v>
      </c>
      <c r="M1306" s="2">
        <v>500</v>
      </c>
    </row>
    <row r="1307" spans="2:13" ht="12.75">
      <c r="B1307" s="319">
        <v>2500</v>
      </c>
      <c r="C1307" s="1" t="s">
        <v>35</v>
      </c>
      <c r="D1307" s="1" t="s">
        <v>514</v>
      </c>
      <c r="E1307" s="1" t="s">
        <v>588</v>
      </c>
      <c r="F1307" s="104" t="s">
        <v>604</v>
      </c>
      <c r="G1307" s="29" t="s">
        <v>369</v>
      </c>
      <c r="H1307" s="6">
        <f t="shared" si="64"/>
        <v>-292000</v>
      </c>
      <c r="I1307" s="24">
        <f t="shared" si="65"/>
        <v>5</v>
      </c>
      <c r="K1307" t="s">
        <v>35</v>
      </c>
      <c r="M1307" s="2">
        <v>500</v>
      </c>
    </row>
    <row r="1308" spans="2:13" ht="12.75">
      <c r="B1308" s="319">
        <v>2500</v>
      </c>
      <c r="C1308" s="1" t="s">
        <v>35</v>
      </c>
      <c r="D1308" s="1" t="s">
        <v>514</v>
      </c>
      <c r="E1308" s="1" t="s">
        <v>588</v>
      </c>
      <c r="F1308" s="104" t="s">
        <v>605</v>
      </c>
      <c r="G1308" s="29" t="s">
        <v>380</v>
      </c>
      <c r="H1308" s="6">
        <f t="shared" si="64"/>
        <v>-294500</v>
      </c>
      <c r="I1308" s="24">
        <f t="shared" si="65"/>
        <v>5</v>
      </c>
      <c r="K1308" t="s">
        <v>35</v>
      </c>
      <c r="M1308" s="2">
        <v>500</v>
      </c>
    </row>
    <row r="1309" spans="2:13" ht="12.75">
      <c r="B1309" s="319">
        <v>2500</v>
      </c>
      <c r="C1309" s="1" t="s">
        <v>35</v>
      </c>
      <c r="D1309" s="1" t="s">
        <v>514</v>
      </c>
      <c r="E1309" s="1" t="s">
        <v>588</v>
      </c>
      <c r="F1309" s="104" t="s">
        <v>606</v>
      </c>
      <c r="G1309" s="29" t="s">
        <v>384</v>
      </c>
      <c r="H1309" s="6">
        <f t="shared" si="64"/>
        <v>-297000</v>
      </c>
      <c r="I1309" s="24">
        <f t="shared" si="65"/>
        <v>5</v>
      </c>
      <c r="K1309" t="s">
        <v>35</v>
      </c>
      <c r="M1309" s="2">
        <v>500</v>
      </c>
    </row>
    <row r="1310" spans="2:13" ht="12.75">
      <c r="B1310" s="319">
        <v>2500</v>
      </c>
      <c r="C1310" s="1" t="s">
        <v>35</v>
      </c>
      <c r="D1310" s="1" t="s">
        <v>514</v>
      </c>
      <c r="E1310" s="1" t="s">
        <v>588</v>
      </c>
      <c r="F1310" s="104" t="s">
        <v>607</v>
      </c>
      <c r="G1310" s="29" t="s">
        <v>386</v>
      </c>
      <c r="H1310" s="6">
        <f t="shared" si="64"/>
        <v>-299500</v>
      </c>
      <c r="I1310" s="24">
        <f t="shared" si="65"/>
        <v>5</v>
      </c>
      <c r="K1310" t="s">
        <v>35</v>
      </c>
      <c r="M1310" s="2">
        <v>500</v>
      </c>
    </row>
    <row r="1311" spans="2:13" ht="12.75">
      <c r="B1311" s="319">
        <v>2500</v>
      </c>
      <c r="C1311" s="1" t="s">
        <v>35</v>
      </c>
      <c r="D1311" s="1" t="s">
        <v>514</v>
      </c>
      <c r="E1311" s="1" t="s">
        <v>588</v>
      </c>
      <c r="F1311" s="104" t="s">
        <v>608</v>
      </c>
      <c r="G1311" s="29" t="s">
        <v>402</v>
      </c>
      <c r="H1311" s="6">
        <f t="shared" si="64"/>
        <v>-302000</v>
      </c>
      <c r="I1311" s="24">
        <f t="shared" si="65"/>
        <v>5</v>
      </c>
      <c r="K1311" t="s">
        <v>35</v>
      </c>
      <c r="M1311" s="2">
        <v>500</v>
      </c>
    </row>
    <row r="1312" spans="2:13" ht="12.75">
      <c r="B1312" s="319">
        <v>3000</v>
      </c>
      <c r="C1312" s="1" t="s">
        <v>35</v>
      </c>
      <c r="D1312" s="14" t="s">
        <v>514</v>
      </c>
      <c r="E1312" s="1" t="s">
        <v>609</v>
      </c>
      <c r="F1312" s="104" t="s">
        <v>610</v>
      </c>
      <c r="G1312" s="29" t="s">
        <v>76</v>
      </c>
      <c r="H1312" s="6">
        <f t="shared" si="64"/>
        <v>-305000</v>
      </c>
      <c r="I1312" s="24">
        <f t="shared" si="65"/>
        <v>6</v>
      </c>
      <c r="K1312" t="s">
        <v>35</v>
      </c>
      <c r="M1312" s="2">
        <v>500</v>
      </c>
    </row>
    <row r="1313" spans="2:13" ht="12.75">
      <c r="B1313" s="319">
        <v>5000</v>
      </c>
      <c r="C1313" s="1" t="s">
        <v>35</v>
      </c>
      <c r="D1313" s="1" t="s">
        <v>514</v>
      </c>
      <c r="E1313" s="1" t="s">
        <v>611</v>
      </c>
      <c r="F1313" s="104" t="s">
        <v>612</v>
      </c>
      <c r="G1313" s="29" t="s">
        <v>386</v>
      </c>
      <c r="H1313" s="6">
        <f t="shared" si="64"/>
        <v>-310000</v>
      </c>
      <c r="I1313" s="24">
        <f t="shared" si="65"/>
        <v>10</v>
      </c>
      <c r="K1313" t="s">
        <v>35</v>
      </c>
      <c r="M1313" s="2">
        <v>500</v>
      </c>
    </row>
    <row r="1314" spans="2:13" ht="12.75">
      <c r="B1314" s="319">
        <v>2500</v>
      </c>
      <c r="C1314" s="1" t="s">
        <v>35</v>
      </c>
      <c r="D1314" s="1" t="s">
        <v>514</v>
      </c>
      <c r="E1314" s="1" t="s">
        <v>609</v>
      </c>
      <c r="F1314" s="104" t="s">
        <v>613</v>
      </c>
      <c r="G1314" s="29" t="s">
        <v>286</v>
      </c>
      <c r="H1314" s="6">
        <f t="shared" si="64"/>
        <v>-312500</v>
      </c>
      <c r="I1314" s="24">
        <f t="shared" si="65"/>
        <v>5</v>
      </c>
      <c r="K1314" t="s">
        <v>35</v>
      </c>
      <c r="M1314" s="2">
        <v>500</v>
      </c>
    </row>
    <row r="1315" spans="1:13" s="81" customFormat="1" ht="12.75">
      <c r="A1315" s="13"/>
      <c r="B1315" s="322">
        <f>SUM(B1224:B1314)</f>
        <v>312500</v>
      </c>
      <c r="C1315" s="13" t="s">
        <v>35</v>
      </c>
      <c r="D1315" s="13"/>
      <c r="E1315" s="13"/>
      <c r="F1315" s="20"/>
      <c r="G1315" s="20"/>
      <c r="H1315" s="79">
        <v>0</v>
      </c>
      <c r="I1315" s="80">
        <f t="shared" si="65"/>
        <v>625</v>
      </c>
      <c r="M1315" s="2">
        <v>500</v>
      </c>
    </row>
    <row r="1316" spans="2:13" ht="12.75">
      <c r="B1316" s="321"/>
      <c r="H1316" s="6">
        <f t="shared" si="64"/>
        <v>0</v>
      </c>
      <c r="I1316" s="24">
        <f t="shared" si="65"/>
        <v>0</v>
      </c>
      <c r="M1316" s="2">
        <v>500</v>
      </c>
    </row>
    <row r="1317" spans="2:13" ht="12.75">
      <c r="B1317" s="319"/>
      <c r="H1317" s="6">
        <f t="shared" si="64"/>
        <v>0</v>
      </c>
      <c r="I1317" s="24">
        <f t="shared" si="65"/>
        <v>0</v>
      </c>
      <c r="M1317" s="2">
        <v>500</v>
      </c>
    </row>
    <row r="1318" spans="2:13" ht="12.75">
      <c r="B1318" s="320">
        <v>400</v>
      </c>
      <c r="C1318" s="14" t="s">
        <v>1</v>
      </c>
      <c r="D1318" s="14" t="s">
        <v>514</v>
      </c>
      <c r="E1318" s="14" t="s">
        <v>614</v>
      </c>
      <c r="F1318" s="32" t="s">
        <v>615</v>
      </c>
      <c r="G1318" s="32" t="s">
        <v>40</v>
      </c>
      <c r="H1318" s="6">
        <f>H1317-B1318</f>
        <v>-400</v>
      </c>
      <c r="I1318" s="24">
        <f t="shared" si="65"/>
        <v>0.8</v>
      </c>
      <c r="K1318" t="s">
        <v>538</v>
      </c>
      <c r="M1318" s="2">
        <v>500</v>
      </c>
    </row>
    <row r="1319" spans="1:13" ht="12.75">
      <c r="A1319" s="14"/>
      <c r="B1319" s="319">
        <v>500</v>
      </c>
      <c r="C1319" s="1" t="s">
        <v>1</v>
      </c>
      <c r="D1319" s="1" t="s">
        <v>514</v>
      </c>
      <c r="E1319" s="1" t="s">
        <v>614</v>
      </c>
      <c r="F1319" s="29" t="s">
        <v>616</v>
      </c>
      <c r="G1319" s="29" t="s">
        <v>286</v>
      </c>
      <c r="H1319" s="6">
        <f>H1318-B1319</f>
        <v>-900</v>
      </c>
      <c r="I1319" s="24">
        <f t="shared" si="65"/>
        <v>1</v>
      </c>
      <c r="J1319" s="17"/>
      <c r="K1319" t="s">
        <v>538</v>
      </c>
      <c r="L1319" s="17"/>
      <c r="M1319" s="2">
        <v>500</v>
      </c>
    </row>
    <row r="1320" spans="1:13" ht="12.75">
      <c r="A1320" s="14"/>
      <c r="B1320" s="319">
        <v>500</v>
      </c>
      <c r="C1320" s="1" t="s">
        <v>1</v>
      </c>
      <c r="D1320" s="1" t="s">
        <v>514</v>
      </c>
      <c r="E1320" s="1" t="s">
        <v>614</v>
      </c>
      <c r="F1320" s="29" t="s">
        <v>617</v>
      </c>
      <c r="G1320" s="29" t="s">
        <v>266</v>
      </c>
      <c r="H1320" s="6">
        <f>H1319-B1320</f>
        <v>-1400</v>
      </c>
      <c r="I1320" s="24">
        <f t="shared" si="65"/>
        <v>1</v>
      </c>
      <c r="J1320" s="17"/>
      <c r="K1320" t="s">
        <v>538</v>
      </c>
      <c r="L1320" s="17"/>
      <c r="M1320" s="2">
        <v>500</v>
      </c>
    </row>
    <row r="1321" spans="1:13" s="81" customFormat="1" ht="12.75">
      <c r="A1321" s="13"/>
      <c r="B1321" s="322">
        <f>SUM(B1318:B1320)</f>
        <v>1400</v>
      </c>
      <c r="C1321" s="13" t="s">
        <v>1</v>
      </c>
      <c r="D1321" s="13"/>
      <c r="E1321" s="13"/>
      <c r="F1321" s="95"/>
      <c r="G1321" s="20"/>
      <c r="H1321" s="79">
        <v>0</v>
      </c>
      <c r="I1321" s="80">
        <f t="shared" si="65"/>
        <v>2.8</v>
      </c>
      <c r="M1321" s="2">
        <v>500</v>
      </c>
    </row>
    <row r="1322" spans="1:13" s="17" customFormat="1" ht="12.75">
      <c r="A1322" s="14"/>
      <c r="B1322" s="320"/>
      <c r="C1322" s="14"/>
      <c r="D1322" s="14"/>
      <c r="E1322" s="14"/>
      <c r="F1322" s="32"/>
      <c r="G1322" s="32"/>
      <c r="H1322" s="6">
        <f aca="true" t="shared" si="66" ref="H1322:H1346">H1321-B1322</f>
        <v>0</v>
      </c>
      <c r="I1322" s="24">
        <f t="shared" si="65"/>
        <v>0</v>
      </c>
      <c r="M1322" s="2">
        <v>500</v>
      </c>
    </row>
    <row r="1323" spans="1:13" s="17" customFormat="1" ht="12.75">
      <c r="A1323" s="14"/>
      <c r="B1323" s="320"/>
      <c r="C1323" s="14"/>
      <c r="D1323" s="14"/>
      <c r="E1323" s="14"/>
      <c r="F1323" s="32"/>
      <c r="G1323" s="32"/>
      <c r="H1323" s="6">
        <f t="shared" si="66"/>
        <v>0</v>
      </c>
      <c r="I1323" s="24">
        <f t="shared" si="65"/>
        <v>0</v>
      </c>
      <c r="M1323" s="2">
        <v>500</v>
      </c>
    </row>
    <row r="1324" spans="2:13" ht="12.75">
      <c r="B1324" s="319">
        <v>5000</v>
      </c>
      <c r="C1324" s="1" t="s">
        <v>618</v>
      </c>
      <c r="D1324" s="14" t="s">
        <v>514</v>
      </c>
      <c r="E1324" s="1" t="s">
        <v>1178</v>
      </c>
      <c r="F1324" s="29" t="s">
        <v>619</v>
      </c>
      <c r="G1324" s="29" t="s">
        <v>38</v>
      </c>
      <c r="H1324" s="6">
        <f t="shared" si="66"/>
        <v>-5000</v>
      </c>
      <c r="I1324" s="24">
        <f t="shared" si="65"/>
        <v>10</v>
      </c>
      <c r="K1324" t="s">
        <v>538</v>
      </c>
      <c r="M1324" s="2">
        <v>500</v>
      </c>
    </row>
    <row r="1325" spans="2:13" ht="12.75">
      <c r="B1325" s="320">
        <v>5000</v>
      </c>
      <c r="C1325" s="14" t="s">
        <v>620</v>
      </c>
      <c r="D1325" s="14" t="s">
        <v>514</v>
      </c>
      <c r="E1325" s="14" t="s">
        <v>1178</v>
      </c>
      <c r="F1325" s="32" t="s">
        <v>621</v>
      </c>
      <c r="G1325" s="32" t="s">
        <v>84</v>
      </c>
      <c r="H1325" s="6">
        <f t="shared" si="66"/>
        <v>-10000</v>
      </c>
      <c r="I1325" s="24">
        <f t="shared" si="65"/>
        <v>10</v>
      </c>
      <c r="K1325" t="s">
        <v>538</v>
      </c>
      <c r="M1325" s="2">
        <v>500</v>
      </c>
    </row>
    <row r="1326" spans="2:13" ht="12.75">
      <c r="B1326" s="319">
        <v>3500</v>
      </c>
      <c r="C1326" s="1" t="s">
        <v>622</v>
      </c>
      <c r="D1326" s="1" t="s">
        <v>514</v>
      </c>
      <c r="E1326" s="1" t="s">
        <v>1178</v>
      </c>
      <c r="F1326" s="29" t="s">
        <v>623</v>
      </c>
      <c r="G1326" s="29" t="s">
        <v>254</v>
      </c>
      <c r="H1326" s="6">
        <f t="shared" si="66"/>
        <v>-13500</v>
      </c>
      <c r="I1326" s="24">
        <f t="shared" si="65"/>
        <v>7</v>
      </c>
      <c r="K1326" t="s">
        <v>538</v>
      </c>
      <c r="M1326" s="2">
        <v>500</v>
      </c>
    </row>
    <row r="1327" spans="2:13" ht="12.75">
      <c r="B1327" s="319">
        <v>5000</v>
      </c>
      <c r="C1327" s="1" t="s">
        <v>624</v>
      </c>
      <c r="D1327" s="1" t="s">
        <v>514</v>
      </c>
      <c r="E1327" s="1" t="s">
        <v>1178</v>
      </c>
      <c r="F1327" s="29" t="s">
        <v>625</v>
      </c>
      <c r="G1327" s="29" t="s">
        <v>114</v>
      </c>
      <c r="H1327" s="6">
        <f t="shared" si="66"/>
        <v>-18500</v>
      </c>
      <c r="I1327" s="24">
        <f t="shared" si="65"/>
        <v>10</v>
      </c>
      <c r="K1327" t="s">
        <v>538</v>
      </c>
      <c r="M1327" s="2">
        <v>500</v>
      </c>
    </row>
    <row r="1328" spans="2:13" ht="12.75">
      <c r="B1328" s="319">
        <v>4500</v>
      </c>
      <c r="C1328" s="1" t="s">
        <v>626</v>
      </c>
      <c r="D1328" s="1" t="s">
        <v>514</v>
      </c>
      <c r="E1328" s="1" t="s">
        <v>1178</v>
      </c>
      <c r="F1328" s="29" t="s">
        <v>627</v>
      </c>
      <c r="G1328" s="29" t="s">
        <v>291</v>
      </c>
      <c r="H1328" s="6">
        <f t="shared" si="66"/>
        <v>-23000</v>
      </c>
      <c r="I1328" s="24">
        <f t="shared" si="65"/>
        <v>9</v>
      </c>
      <c r="K1328" t="s">
        <v>538</v>
      </c>
      <c r="M1328" s="2">
        <v>500</v>
      </c>
    </row>
    <row r="1329" spans="2:13" ht="12.75">
      <c r="B1329" s="319">
        <v>2000</v>
      </c>
      <c r="C1329" s="1" t="s">
        <v>628</v>
      </c>
      <c r="D1329" s="1" t="s">
        <v>514</v>
      </c>
      <c r="E1329" s="1" t="s">
        <v>1178</v>
      </c>
      <c r="F1329" s="29" t="s">
        <v>629</v>
      </c>
      <c r="G1329" s="29" t="s">
        <v>291</v>
      </c>
      <c r="H1329" s="6">
        <f t="shared" si="66"/>
        <v>-25000</v>
      </c>
      <c r="I1329" s="24">
        <f t="shared" si="65"/>
        <v>4</v>
      </c>
      <c r="K1329" t="s">
        <v>538</v>
      </c>
      <c r="M1329" s="2">
        <v>500</v>
      </c>
    </row>
    <row r="1330" spans="2:13" ht="12.75">
      <c r="B1330" s="319">
        <v>1000</v>
      </c>
      <c r="C1330" s="1" t="s">
        <v>630</v>
      </c>
      <c r="D1330" s="1" t="s">
        <v>514</v>
      </c>
      <c r="E1330" s="1" t="s">
        <v>1178</v>
      </c>
      <c r="F1330" s="29" t="s">
        <v>629</v>
      </c>
      <c r="G1330" s="29" t="s">
        <v>369</v>
      </c>
      <c r="H1330" s="6">
        <f t="shared" si="66"/>
        <v>-26000</v>
      </c>
      <c r="I1330" s="24">
        <f t="shared" si="65"/>
        <v>2</v>
      </c>
      <c r="K1330" t="s">
        <v>538</v>
      </c>
      <c r="M1330" s="2">
        <v>500</v>
      </c>
    </row>
    <row r="1331" spans="1:13" s="17" customFormat="1" ht="12.75">
      <c r="A1331" s="14"/>
      <c r="B1331" s="320">
        <v>1700</v>
      </c>
      <c r="C1331" s="14" t="s">
        <v>631</v>
      </c>
      <c r="D1331" s="14" t="s">
        <v>514</v>
      </c>
      <c r="E1331" s="14" t="s">
        <v>1178</v>
      </c>
      <c r="F1331" s="32" t="s">
        <v>629</v>
      </c>
      <c r="G1331" s="32" t="s">
        <v>369</v>
      </c>
      <c r="H1331" s="6">
        <f t="shared" si="66"/>
        <v>-27700</v>
      </c>
      <c r="I1331" s="24">
        <f t="shared" si="65"/>
        <v>3.4</v>
      </c>
      <c r="K1331" s="17" t="s">
        <v>538</v>
      </c>
      <c r="M1331" s="2">
        <v>500</v>
      </c>
    </row>
    <row r="1332" spans="1:13" s="17" customFormat="1" ht="12.75">
      <c r="A1332" s="14"/>
      <c r="B1332" s="320">
        <v>5500</v>
      </c>
      <c r="C1332" s="14" t="s">
        <v>632</v>
      </c>
      <c r="D1332" s="14" t="s">
        <v>514</v>
      </c>
      <c r="E1332" s="14" t="s">
        <v>1178</v>
      </c>
      <c r="F1332" s="32" t="s">
        <v>633</v>
      </c>
      <c r="G1332" s="32" t="s">
        <v>369</v>
      </c>
      <c r="H1332" s="6">
        <f t="shared" si="66"/>
        <v>-33200</v>
      </c>
      <c r="I1332" s="24">
        <f t="shared" si="65"/>
        <v>11</v>
      </c>
      <c r="K1332" s="17" t="s">
        <v>538</v>
      </c>
      <c r="M1332" s="2">
        <v>500</v>
      </c>
    </row>
    <row r="1333" spans="2:13" ht="12.75">
      <c r="B1333" s="319">
        <v>4000</v>
      </c>
      <c r="C1333" s="14" t="s">
        <v>634</v>
      </c>
      <c r="D1333" s="14" t="s">
        <v>514</v>
      </c>
      <c r="E1333" s="1" t="s">
        <v>1178</v>
      </c>
      <c r="F1333" s="32" t="s">
        <v>635</v>
      </c>
      <c r="G1333" s="29" t="s">
        <v>44</v>
      </c>
      <c r="H1333" s="6">
        <f t="shared" si="66"/>
        <v>-37200</v>
      </c>
      <c r="I1333" s="24">
        <f t="shared" si="65"/>
        <v>8</v>
      </c>
      <c r="K1333" t="s">
        <v>636</v>
      </c>
      <c r="M1333" s="2">
        <v>500</v>
      </c>
    </row>
    <row r="1334" spans="2:13" ht="12.75">
      <c r="B1334" s="319">
        <v>1300</v>
      </c>
      <c r="C1334" s="1" t="s">
        <v>637</v>
      </c>
      <c r="D1334" s="14" t="s">
        <v>514</v>
      </c>
      <c r="E1334" s="1" t="s">
        <v>1178</v>
      </c>
      <c r="F1334" s="32" t="s">
        <v>638</v>
      </c>
      <c r="G1334" s="29" t="s">
        <v>84</v>
      </c>
      <c r="H1334" s="6">
        <f t="shared" si="66"/>
        <v>-38500</v>
      </c>
      <c r="I1334" s="24">
        <f t="shared" si="65"/>
        <v>2.6</v>
      </c>
      <c r="K1334" t="s">
        <v>636</v>
      </c>
      <c r="M1334" s="2">
        <v>500</v>
      </c>
    </row>
    <row r="1335" spans="2:13" ht="12.75">
      <c r="B1335" s="319">
        <v>500</v>
      </c>
      <c r="C1335" s="1" t="s">
        <v>639</v>
      </c>
      <c r="D1335" s="14" t="s">
        <v>514</v>
      </c>
      <c r="E1335" s="1" t="s">
        <v>1178</v>
      </c>
      <c r="F1335" s="32" t="s">
        <v>640</v>
      </c>
      <c r="G1335" s="29" t="s">
        <v>84</v>
      </c>
      <c r="H1335" s="6">
        <f t="shared" si="66"/>
        <v>-39000</v>
      </c>
      <c r="I1335" s="24">
        <f t="shared" si="65"/>
        <v>1</v>
      </c>
      <c r="K1335" t="s">
        <v>636</v>
      </c>
      <c r="M1335" s="2">
        <v>500</v>
      </c>
    </row>
    <row r="1336" spans="2:13" ht="12.75">
      <c r="B1336" s="319">
        <v>10000</v>
      </c>
      <c r="C1336" s="1" t="s">
        <v>641</v>
      </c>
      <c r="D1336" s="14" t="s">
        <v>514</v>
      </c>
      <c r="E1336" s="1" t="s">
        <v>1178</v>
      </c>
      <c r="F1336" s="32" t="s">
        <v>642</v>
      </c>
      <c r="G1336" s="29" t="s">
        <v>188</v>
      </c>
      <c r="H1336" s="6">
        <f t="shared" si="66"/>
        <v>-49000</v>
      </c>
      <c r="I1336" s="24">
        <f t="shared" si="65"/>
        <v>20</v>
      </c>
      <c r="K1336" t="s">
        <v>636</v>
      </c>
      <c r="M1336" s="2">
        <v>500</v>
      </c>
    </row>
    <row r="1337" spans="2:13" ht="12.75">
      <c r="B1337" s="319">
        <v>10000</v>
      </c>
      <c r="C1337" s="1" t="s">
        <v>643</v>
      </c>
      <c r="D1337" s="1" t="s">
        <v>514</v>
      </c>
      <c r="E1337" s="1" t="s">
        <v>1178</v>
      </c>
      <c r="F1337" s="32" t="s">
        <v>644</v>
      </c>
      <c r="G1337" s="29" t="s">
        <v>192</v>
      </c>
      <c r="H1337" s="6">
        <f t="shared" si="66"/>
        <v>-59000</v>
      </c>
      <c r="I1337" s="24">
        <f t="shared" si="65"/>
        <v>20</v>
      </c>
      <c r="K1337" t="s">
        <v>636</v>
      </c>
      <c r="M1337" s="2">
        <v>500</v>
      </c>
    </row>
    <row r="1338" spans="2:13" ht="12.75">
      <c r="B1338" s="319">
        <v>5000</v>
      </c>
      <c r="C1338" s="1" t="s">
        <v>645</v>
      </c>
      <c r="D1338" s="1" t="s">
        <v>514</v>
      </c>
      <c r="E1338" s="1" t="s">
        <v>1178</v>
      </c>
      <c r="F1338" s="32" t="s">
        <v>646</v>
      </c>
      <c r="G1338" s="29" t="s">
        <v>211</v>
      </c>
      <c r="H1338" s="6">
        <f t="shared" si="66"/>
        <v>-64000</v>
      </c>
      <c r="I1338" s="24">
        <f t="shared" si="65"/>
        <v>10</v>
      </c>
      <c r="K1338" t="s">
        <v>636</v>
      </c>
      <c r="M1338" s="2">
        <v>500</v>
      </c>
    </row>
    <row r="1339" spans="2:13" ht="12.75">
      <c r="B1339" s="319">
        <v>3500</v>
      </c>
      <c r="C1339" s="1" t="s">
        <v>647</v>
      </c>
      <c r="D1339" s="1" t="s">
        <v>514</v>
      </c>
      <c r="E1339" s="1" t="s">
        <v>1178</v>
      </c>
      <c r="F1339" s="32" t="s">
        <v>648</v>
      </c>
      <c r="G1339" s="29" t="s">
        <v>252</v>
      </c>
      <c r="H1339" s="6">
        <f t="shared" si="66"/>
        <v>-67500</v>
      </c>
      <c r="I1339" s="24">
        <f t="shared" si="65"/>
        <v>7</v>
      </c>
      <c r="K1339" t="s">
        <v>636</v>
      </c>
      <c r="M1339" s="2">
        <v>500</v>
      </c>
    </row>
    <row r="1340" spans="2:13" ht="12.75">
      <c r="B1340" s="319">
        <v>3500</v>
      </c>
      <c r="C1340" s="1" t="s">
        <v>649</v>
      </c>
      <c r="D1340" s="1" t="s">
        <v>514</v>
      </c>
      <c r="E1340" s="1" t="s">
        <v>1178</v>
      </c>
      <c r="F1340" s="32" t="s">
        <v>650</v>
      </c>
      <c r="G1340" s="29" t="s">
        <v>254</v>
      </c>
      <c r="H1340" s="6">
        <f t="shared" si="66"/>
        <v>-71000</v>
      </c>
      <c r="I1340" s="24">
        <f t="shared" si="65"/>
        <v>7</v>
      </c>
      <c r="K1340" t="s">
        <v>636</v>
      </c>
      <c r="M1340" s="2">
        <v>500</v>
      </c>
    </row>
    <row r="1341" spans="2:13" ht="12.75">
      <c r="B1341" s="319">
        <v>5000</v>
      </c>
      <c r="C1341" s="1" t="s">
        <v>651</v>
      </c>
      <c r="D1341" s="1" t="s">
        <v>514</v>
      </c>
      <c r="E1341" s="1" t="s">
        <v>1178</v>
      </c>
      <c r="F1341" s="32" t="s">
        <v>652</v>
      </c>
      <c r="G1341" s="29" t="s">
        <v>114</v>
      </c>
      <c r="H1341" s="6">
        <f t="shared" si="66"/>
        <v>-76000</v>
      </c>
      <c r="I1341" s="24">
        <f t="shared" si="65"/>
        <v>10</v>
      </c>
      <c r="K1341" t="s">
        <v>636</v>
      </c>
      <c r="M1341" s="2">
        <v>500</v>
      </c>
    </row>
    <row r="1342" spans="2:13" ht="12.75">
      <c r="B1342" s="319">
        <v>5000</v>
      </c>
      <c r="C1342" s="1" t="s">
        <v>653</v>
      </c>
      <c r="D1342" s="1" t="s">
        <v>514</v>
      </c>
      <c r="E1342" s="1" t="s">
        <v>1178</v>
      </c>
      <c r="F1342" s="32" t="s">
        <v>654</v>
      </c>
      <c r="G1342" s="29" t="s">
        <v>257</v>
      </c>
      <c r="H1342" s="6">
        <f t="shared" si="66"/>
        <v>-81000</v>
      </c>
      <c r="I1342" s="24">
        <f t="shared" si="65"/>
        <v>10</v>
      </c>
      <c r="K1342" t="s">
        <v>636</v>
      </c>
      <c r="M1342" s="2">
        <v>500</v>
      </c>
    </row>
    <row r="1343" spans="2:13" ht="12.75">
      <c r="B1343" s="319">
        <v>3500</v>
      </c>
      <c r="C1343" s="1" t="s">
        <v>647</v>
      </c>
      <c r="D1343" s="1" t="s">
        <v>514</v>
      </c>
      <c r="E1343" s="1" t="s">
        <v>1178</v>
      </c>
      <c r="F1343" s="32" t="s">
        <v>655</v>
      </c>
      <c r="G1343" s="29" t="s">
        <v>291</v>
      </c>
      <c r="H1343" s="6">
        <f t="shared" si="66"/>
        <v>-84500</v>
      </c>
      <c r="I1343" s="24">
        <f t="shared" si="65"/>
        <v>7</v>
      </c>
      <c r="K1343" s="17" t="s">
        <v>636</v>
      </c>
      <c r="M1343" s="2">
        <v>500</v>
      </c>
    </row>
    <row r="1344" spans="2:13" ht="12.75">
      <c r="B1344" s="319">
        <v>3500</v>
      </c>
      <c r="C1344" s="1" t="s">
        <v>656</v>
      </c>
      <c r="D1344" s="1" t="s">
        <v>514</v>
      </c>
      <c r="E1344" s="1" t="s">
        <v>1178</v>
      </c>
      <c r="F1344" s="32" t="s">
        <v>657</v>
      </c>
      <c r="G1344" s="29" t="s">
        <v>369</v>
      </c>
      <c r="H1344" s="6">
        <f t="shared" si="66"/>
        <v>-88000</v>
      </c>
      <c r="I1344" s="24">
        <f t="shared" si="65"/>
        <v>7</v>
      </c>
      <c r="K1344" t="s">
        <v>636</v>
      </c>
      <c r="M1344" s="2">
        <v>500</v>
      </c>
    </row>
    <row r="1345" spans="2:13" ht="12.75">
      <c r="B1345" s="319">
        <v>1700</v>
      </c>
      <c r="C1345" s="14" t="s">
        <v>658</v>
      </c>
      <c r="D1345" s="1" t="s">
        <v>514</v>
      </c>
      <c r="E1345" s="1" t="s">
        <v>1178</v>
      </c>
      <c r="F1345" s="29" t="s">
        <v>659</v>
      </c>
      <c r="G1345" s="29" t="s">
        <v>286</v>
      </c>
      <c r="H1345" s="6">
        <f t="shared" si="66"/>
        <v>-89700</v>
      </c>
      <c r="I1345" s="24">
        <f t="shared" si="65"/>
        <v>3.4</v>
      </c>
      <c r="K1345" t="s">
        <v>660</v>
      </c>
      <c r="M1345" s="2">
        <v>500</v>
      </c>
    </row>
    <row r="1346" spans="2:13" ht="12.75">
      <c r="B1346" s="319">
        <v>1700</v>
      </c>
      <c r="C1346" s="1" t="s">
        <v>661</v>
      </c>
      <c r="D1346" s="1" t="s">
        <v>514</v>
      </c>
      <c r="E1346" s="1" t="s">
        <v>1178</v>
      </c>
      <c r="F1346" s="29" t="s">
        <v>662</v>
      </c>
      <c r="G1346" s="29" t="s">
        <v>286</v>
      </c>
      <c r="H1346" s="6">
        <f t="shared" si="66"/>
        <v>-91400</v>
      </c>
      <c r="I1346" s="24">
        <f t="shared" si="65"/>
        <v>3.4</v>
      </c>
      <c r="K1346" t="s">
        <v>660</v>
      </c>
      <c r="M1346" s="2">
        <v>500</v>
      </c>
    </row>
    <row r="1347" spans="1:13" s="81" customFormat="1" ht="12.75">
      <c r="A1347" s="13"/>
      <c r="B1347" s="322">
        <f>SUM(B1324:B1346)</f>
        <v>91400</v>
      </c>
      <c r="C1347" s="13" t="s">
        <v>59</v>
      </c>
      <c r="D1347" s="13"/>
      <c r="E1347" s="13"/>
      <c r="F1347" s="20"/>
      <c r="G1347" s="20"/>
      <c r="H1347" s="79">
        <v>0</v>
      </c>
      <c r="I1347" s="80">
        <f t="shared" si="65"/>
        <v>182.8</v>
      </c>
      <c r="M1347" s="2">
        <v>500</v>
      </c>
    </row>
    <row r="1348" spans="1:13" s="17" customFormat="1" ht="12.75">
      <c r="A1348" s="14"/>
      <c r="B1348" s="320"/>
      <c r="C1348" s="14"/>
      <c r="D1348" s="14"/>
      <c r="E1348" s="14"/>
      <c r="F1348" s="32"/>
      <c r="G1348" s="32"/>
      <c r="H1348" s="6">
        <f>H1347-B1348</f>
        <v>0</v>
      </c>
      <c r="I1348" s="24">
        <f t="shared" si="65"/>
        <v>0</v>
      </c>
      <c r="M1348" s="2">
        <v>500</v>
      </c>
    </row>
    <row r="1349" spans="1:13" s="17" customFormat="1" ht="12.75">
      <c r="A1349" s="14"/>
      <c r="B1349" s="320"/>
      <c r="C1349" s="14"/>
      <c r="D1349" s="14"/>
      <c r="E1349" s="14"/>
      <c r="F1349" s="32"/>
      <c r="G1349" s="32"/>
      <c r="H1349" s="6">
        <f>H1348-B1349</f>
        <v>0</v>
      </c>
      <c r="I1349" s="24">
        <f t="shared" si="65"/>
        <v>0</v>
      </c>
      <c r="M1349" s="2">
        <v>500</v>
      </c>
    </row>
    <row r="1350" spans="1:13" s="17" customFormat="1" ht="12.75">
      <c r="A1350" s="1"/>
      <c r="B1350" s="319">
        <v>1000</v>
      </c>
      <c r="C1350" s="1" t="s">
        <v>663</v>
      </c>
      <c r="D1350" s="14" t="s">
        <v>514</v>
      </c>
      <c r="E1350" s="1" t="s">
        <v>664</v>
      </c>
      <c r="F1350" s="29" t="s">
        <v>629</v>
      </c>
      <c r="G1350" s="29" t="s">
        <v>76</v>
      </c>
      <c r="H1350" s="6">
        <f aca="true" t="shared" si="67" ref="H1350:H1413">H1349-B1350</f>
        <v>-1000</v>
      </c>
      <c r="I1350" s="24">
        <f t="shared" si="65"/>
        <v>2</v>
      </c>
      <c r="J1350"/>
      <c r="K1350" t="s">
        <v>538</v>
      </c>
      <c r="L1350"/>
      <c r="M1350" s="2">
        <v>500</v>
      </c>
    </row>
    <row r="1351" spans="1:13" s="17" customFormat="1" ht="12.75">
      <c r="A1351" s="1"/>
      <c r="B1351" s="320">
        <v>1500</v>
      </c>
      <c r="C1351" s="14" t="s">
        <v>663</v>
      </c>
      <c r="D1351" s="14" t="s">
        <v>514</v>
      </c>
      <c r="E1351" s="1" t="s">
        <v>664</v>
      </c>
      <c r="F1351" s="29" t="s">
        <v>629</v>
      </c>
      <c r="G1351" s="32" t="s">
        <v>38</v>
      </c>
      <c r="H1351" s="6">
        <f t="shared" si="67"/>
        <v>-2500</v>
      </c>
      <c r="I1351" s="24">
        <f aca="true" t="shared" si="68" ref="I1351:I1414">+B1351/M1351</f>
        <v>3</v>
      </c>
      <c r="J1351"/>
      <c r="K1351" t="s">
        <v>538</v>
      </c>
      <c r="L1351"/>
      <c r="M1351" s="2">
        <v>500</v>
      </c>
    </row>
    <row r="1352" spans="1:13" s="17" customFormat="1" ht="12.75">
      <c r="A1352" s="1"/>
      <c r="B1352" s="319">
        <v>1500</v>
      </c>
      <c r="C1352" s="1" t="s">
        <v>663</v>
      </c>
      <c r="D1352" s="14" t="s">
        <v>514</v>
      </c>
      <c r="E1352" s="1" t="s">
        <v>664</v>
      </c>
      <c r="F1352" s="29" t="s">
        <v>629</v>
      </c>
      <c r="G1352" s="29" t="s">
        <v>40</v>
      </c>
      <c r="H1352" s="6">
        <f t="shared" si="67"/>
        <v>-4000</v>
      </c>
      <c r="I1352" s="24">
        <f t="shared" si="68"/>
        <v>3</v>
      </c>
      <c r="J1352"/>
      <c r="K1352" t="s">
        <v>538</v>
      </c>
      <c r="L1352"/>
      <c r="M1352" s="2">
        <v>500</v>
      </c>
    </row>
    <row r="1353" spans="1:13" s="17" customFormat="1" ht="12.75">
      <c r="A1353" s="14"/>
      <c r="B1353" s="319">
        <v>2500</v>
      </c>
      <c r="C1353" s="1" t="s">
        <v>663</v>
      </c>
      <c r="D1353" s="14" t="s">
        <v>514</v>
      </c>
      <c r="E1353" s="1" t="s">
        <v>664</v>
      </c>
      <c r="F1353" s="29" t="s">
        <v>629</v>
      </c>
      <c r="G1353" s="29" t="s">
        <v>42</v>
      </c>
      <c r="H1353" s="6">
        <f t="shared" si="67"/>
        <v>-6500</v>
      </c>
      <c r="I1353" s="24">
        <f t="shared" si="68"/>
        <v>5</v>
      </c>
      <c r="K1353" t="s">
        <v>538</v>
      </c>
      <c r="M1353" s="2">
        <v>500</v>
      </c>
    </row>
    <row r="1354" spans="1:13" s="17" customFormat="1" ht="12.75">
      <c r="A1354" s="1"/>
      <c r="B1354" s="320">
        <v>1500</v>
      </c>
      <c r="C1354" s="14" t="s">
        <v>663</v>
      </c>
      <c r="D1354" s="14" t="s">
        <v>514</v>
      </c>
      <c r="E1354" s="14" t="s">
        <v>664</v>
      </c>
      <c r="F1354" s="32" t="s">
        <v>629</v>
      </c>
      <c r="G1354" s="32" t="s">
        <v>81</v>
      </c>
      <c r="H1354" s="6">
        <f t="shared" si="67"/>
        <v>-8000</v>
      </c>
      <c r="I1354" s="24">
        <f t="shared" si="68"/>
        <v>3</v>
      </c>
      <c r="J1354"/>
      <c r="K1354" t="s">
        <v>538</v>
      </c>
      <c r="L1354"/>
      <c r="M1354" s="2">
        <v>500</v>
      </c>
    </row>
    <row r="1355" spans="1:13" s="17" customFormat="1" ht="12.75">
      <c r="A1355" s="1"/>
      <c r="B1355" s="320">
        <v>1500</v>
      </c>
      <c r="C1355" s="14" t="s">
        <v>663</v>
      </c>
      <c r="D1355" s="14" t="s">
        <v>514</v>
      </c>
      <c r="E1355" s="14" t="s">
        <v>664</v>
      </c>
      <c r="F1355" s="32" t="s">
        <v>629</v>
      </c>
      <c r="G1355" s="32" t="s">
        <v>44</v>
      </c>
      <c r="H1355" s="6">
        <f t="shared" si="67"/>
        <v>-9500</v>
      </c>
      <c r="I1355" s="24">
        <f t="shared" si="68"/>
        <v>3</v>
      </c>
      <c r="J1355" s="39"/>
      <c r="K1355" t="s">
        <v>538</v>
      </c>
      <c r="L1355" s="39"/>
      <c r="M1355" s="2">
        <v>500</v>
      </c>
    </row>
    <row r="1356" spans="1:13" s="17" customFormat="1" ht="12.75">
      <c r="A1356" s="1"/>
      <c r="B1356" s="320">
        <v>1500</v>
      </c>
      <c r="C1356" s="14" t="s">
        <v>663</v>
      </c>
      <c r="D1356" s="14" t="s">
        <v>514</v>
      </c>
      <c r="E1356" s="14" t="s">
        <v>664</v>
      </c>
      <c r="F1356" s="32" t="s">
        <v>629</v>
      </c>
      <c r="G1356" s="32" t="s">
        <v>84</v>
      </c>
      <c r="H1356" s="6">
        <f t="shared" si="67"/>
        <v>-11000</v>
      </c>
      <c r="I1356" s="24">
        <f t="shared" si="68"/>
        <v>3</v>
      </c>
      <c r="J1356" s="39"/>
      <c r="K1356" t="s">
        <v>538</v>
      </c>
      <c r="L1356" s="39"/>
      <c r="M1356" s="2">
        <v>500</v>
      </c>
    </row>
    <row r="1357" spans="1:13" s="17" customFormat="1" ht="12.75">
      <c r="A1357" s="1"/>
      <c r="B1357" s="320">
        <v>1500</v>
      </c>
      <c r="C1357" s="14" t="s">
        <v>663</v>
      </c>
      <c r="D1357" s="14" t="s">
        <v>514</v>
      </c>
      <c r="E1357" s="14" t="s">
        <v>664</v>
      </c>
      <c r="F1357" s="32" t="s">
        <v>629</v>
      </c>
      <c r="G1357" s="32" t="s">
        <v>188</v>
      </c>
      <c r="H1357" s="6">
        <f t="shared" si="67"/>
        <v>-12500</v>
      </c>
      <c r="I1357" s="24">
        <f t="shared" si="68"/>
        <v>3</v>
      </c>
      <c r="J1357"/>
      <c r="K1357" t="s">
        <v>538</v>
      </c>
      <c r="L1357"/>
      <c r="M1357" s="2">
        <v>500</v>
      </c>
    </row>
    <row r="1358" spans="1:13" s="17" customFormat="1" ht="12.75">
      <c r="A1358" s="1"/>
      <c r="B1358" s="319">
        <v>600</v>
      </c>
      <c r="C1358" s="1" t="s">
        <v>663</v>
      </c>
      <c r="D1358" s="1" t="s">
        <v>514</v>
      </c>
      <c r="E1358" s="1" t="s">
        <v>664</v>
      </c>
      <c r="F1358" s="29" t="s">
        <v>629</v>
      </c>
      <c r="G1358" s="29" t="s">
        <v>188</v>
      </c>
      <c r="H1358" s="6">
        <f t="shared" si="67"/>
        <v>-13100</v>
      </c>
      <c r="I1358" s="24">
        <f t="shared" si="68"/>
        <v>1.2</v>
      </c>
      <c r="J1358"/>
      <c r="K1358" t="s">
        <v>538</v>
      </c>
      <c r="L1358"/>
      <c r="M1358" s="2">
        <v>500</v>
      </c>
    </row>
    <row r="1359" spans="1:13" s="17" customFormat="1" ht="12.75">
      <c r="A1359" s="1"/>
      <c r="B1359" s="319">
        <v>1000</v>
      </c>
      <c r="C1359" s="1" t="s">
        <v>663</v>
      </c>
      <c r="D1359" s="1" t="s">
        <v>514</v>
      </c>
      <c r="E1359" s="1" t="s">
        <v>664</v>
      </c>
      <c r="F1359" s="29" t="s">
        <v>629</v>
      </c>
      <c r="G1359" s="29" t="s">
        <v>190</v>
      </c>
      <c r="H1359" s="6">
        <f t="shared" si="67"/>
        <v>-14100</v>
      </c>
      <c r="I1359" s="24">
        <f t="shared" si="68"/>
        <v>2</v>
      </c>
      <c r="J1359"/>
      <c r="K1359" t="s">
        <v>538</v>
      </c>
      <c r="L1359"/>
      <c r="M1359" s="2">
        <v>500</v>
      </c>
    </row>
    <row r="1360" spans="1:13" s="17" customFormat="1" ht="12.75">
      <c r="A1360" s="1"/>
      <c r="B1360" s="319">
        <v>1200</v>
      </c>
      <c r="C1360" s="1" t="s">
        <v>663</v>
      </c>
      <c r="D1360" s="1" t="s">
        <v>514</v>
      </c>
      <c r="E1360" s="1" t="s">
        <v>664</v>
      </c>
      <c r="F1360" s="29" t="s">
        <v>629</v>
      </c>
      <c r="G1360" s="29" t="s">
        <v>192</v>
      </c>
      <c r="H1360" s="6">
        <f t="shared" si="67"/>
        <v>-15300</v>
      </c>
      <c r="I1360" s="24">
        <f t="shared" si="68"/>
        <v>2.4</v>
      </c>
      <c r="J1360"/>
      <c r="K1360" t="s">
        <v>538</v>
      </c>
      <c r="L1360"/>
      <c r="M1360" s="2">
        <v>500</v>
      </c>
    </row>
    <row r="1361" spans="1:13" s="17" customFormat="1" ht="12.75">
      <c r="A1361" s="1"/>
      <c r="B1361" s="319">
        <v>1000</v>
      </c>
      <c r="C1361" s="1" t="s">
        <v>663</v>
      </c>
      <c r="D1361" s="1" t="s">
        <v>514</v>
      </c>
      <c r="E1361" s="1" t="s">
        <v>664</v>
      </c>
      <c r="F1361" s="29" t="s">
        <v>629</v>
      </c>
      <c r="G1361" s="29" t="s">
        <v>211</v>
      </c>
      <c r="H1361" s="6">
        <f t="shared" si="67"/>
        <v>-16300</v>
      </c>
      <c r="I1361" s="24">
        <f t="shared" si="68"/>
        <v>2</v>
      </c>
      <c r="J1361"/>
      <c r="K1361" t="s">
        <v>538</v>
      </c>
      <c r="L1361"/>
      <c r="M1361" s="2">
        <v>500</v>
      </c>
    </row>
    <row r="1362" spans="1:13" s="17" customFormat="1" ht="12.75">
      <c r="A1362" s="1"/>
      <c r="B1362" s="319">
        <v>600</v>
      </c>
      <c r="C1362" s="1" t="s">
        <v>663</v>
      </c>
      <c r="D1362" s="1" t="s">
        <v>514</v>
      </c>
      <c r="E1362" s="1" t="s">
        <v>664</v>
      </c>
      <c r="F1362" s="29" t="s">
        <v>629</v>
      </c>
      <c r="G1362" s="29" t="s">
        <v>244</v>
      </c>
      <c r="H1362" s="6">
        <f t="shared" si="67"/>
        <v>-16900</v>
      </c>
      <c r="I1362" s="24">
        <f t="shared" si="68"/>
        <v>1.2</v>
      </c>
      <c r="J1362"/>
      <c r="K1362" t="s">
        <v>538</v>
      </c>
      <c r="L1362"/>
      <c r="M1362" s="2">
        <v>500</v>
      </c>
    </row>
    <row r="1363" spans="1:13" s="17" customFormat="1" ht="12.75">
      <c r="A1363" s="14"/>
      <c r="B1363" s="319">
        <v>1900</v>
      </c>
      <c r="C1363" s="1" t="s">
        <v>663</v>
      </c>
      <c r="D1363" s="1" t="s">
        <v>514</v>
      </c>
      <c r="E1363" s="1" t="s">
        <v>664</v>
      </c>
      <c r="F1363" s="29" t="s">
        <v>629</v>
      </c>
      <c r="G1363" s="29" t="s">
        <v>254</v>
      </c>
      <c r="H1363" s="6">
        <f t="shared" si="67"/>
        <v>-18800</v>
      </c>
      <c r="I1363" s="24">
        <f t="shared" si="68"/>
        <v>3.8</v>
      </c>
      <c r="K1363" t="s">
        <v>538</v>
      </c>
      <c r="M1363" s="2">
        <v>500</v>
      </c>
    </row>
    <row r="1364" spans="1:13" s="17" customFormat="1" ht="12.75">
      <c r="A1364" s="1"/>
      <c r="B1364" s="319">
        <v>1800</v>
      </c>
      <c r="C1364" s="105" t="s">
        <v>663</v>
      </c>
      <c r="D1364" s="105" t="s">
        <v>514</v>
      </c>
      <c r="E1364" s="105" t="s">
        <v>664</v>
      </c>
      <c r="F1364" s="106" t="s">
        <v>629</v>
      </c>
      <c r="G1364" s="106" t="s">
        <v>114</v>
      </c>
      <c r="H1364" s="6">
        <f t="shared" si="67"/>
        <v>-20600</v>
      </c>
      <c r="I1364" s="24">
        <f t="shared" si="68"/>
        <v>3.6</v>
      </c>
      <c r="J1364"/>
      <c r="K1364" t="s">
        <v>538</v>
      </c>
      <c r="L1364"/>
      <c r="M1364" s="2">
        <v>500</v>
      </c>
    </row>
    <row r="1365" spans="1:13" s="17" customFormat="1" ht="12.75">
      <c r="A1365" s="1"/>
      <c r="B1365" s="319">
        <v>1500</v>
      </c>
      <c r="C1365" s="1" t="s">
        <v>663</v>
      </c>
      <c r="D1365" s="1" t="s">
        <v>514</v>
      </c>
      <c r="E1365" s="1" t="s">
        <v>664</v>
      </c>
      <c r="F1365" s="29" t="s">
        <v>629</v>
      </c>
      <c r="G1365" s="29" t="s">
        <v>257</v>
      </c>
      <c r="H1365" s="6">
        <f t="shared" si="67"/>
        <v>-22100</v>
      </c>
      <c r="I1365" s="24">
        <f t="shared" si="68"/>
        <v>3</v>
      </c>
      <c r="J1365"/>
      <c r="K1365" t="s">
        <v>538</v>
      </c>
      <c r="L1365"/>
      <c r="M1365" s="2">
        <v>500</v>
      </c>
    </row>
    <row r="1366" spans="1:13" s="17" customFormat="1" ht="12.75">
      <c r="A1366" s="1"/>
      <c r="B1366" s="319">
        <v>1500</v>
      </c>
      <c r="C1366" s="14" t="s">
        <v>663</v>
      </c>
      <c r="D1366" s="14" t="s">
        <v>514</v>
      </c>
      <c r="E1366" s="14" t="s">
        <v>664</v>
      </c>
      <c r="F1366" s="32" t="s">
        <v>629</v>
      </c>
      <c r="G1366" s="32" t="s">
        <v>286</v>
      </c>
      <c r="H1366" s="6">
        <f t="shared" si="67"/>
        <v>-23600</v>
      </c>
      <c r="I1366" s="24">
        <f t="shared" si="68"/>
        <v>3</v>
      </c>
      <c r="J1366"/>
      <c r="K1366" t="s">
        <v>538</v>
      </c>
      <c r="L1366"/>
      <c r="M1366" s="2">
        <v>500</v>
      </c>
    </row>
    <row r="1367" spans="1:13" s="17" customFormat="1" ht="12.75">
      <c r="A1367" s="14"/>
      <c r="B1367" s="319">
        <v>1500</v>
      </c>
      <c r="C1367" s="1" t="s">
        <v>663</v>
      </c>
      <c r="D1367" s="1" t="s">
        <v>514</v>
      </c>
      <c r="E1367" s="1" t="s">
        <v>664</v>
      </c>
      <c r="F1367" s="29" t="s">
        <v>629</v>
      </c>
      <c r="G1367" s="29" t="s">
        <v>266</v>
      </c>
      <c r="H1367" s="6">
        <f t="shared" si="67"/>
        <v>-25100</v>
      </c>
      <c r="I1367" s="24">
        <f t="shared" si="68"/>
        <v>3</v>
      </c>
      <c r="K1367" t="s">
        <v>538</v>
      </c>
      <c r="M1367" s="2">
        <v>500</v>
      </c>
    </row>
    <row r="1368" spans="1:13" s="17" customFormat="1" ht="12.75">
      <c r="A1368" s="14"/>
      <c r="B1368" s="319">
        <v>1500</v>
      </c>
      <c r="C1368" s="1" t="s">
        <v>663</v>
      </c>
      <c r="D1368" s="1" t="s">
        <v>514</v>
      </c>
      <c r="E1368" s="1" t="s">
        <v>664</v>
      </c>
      <c r="F1368" s="29" t="s">
        <v>629</v>
      </c>
      <c r="G1368" s="29" t="s">
        <v>289</v>
      </c>
      <c r="H1368" s="6">
        <f t="shared" si="67"/>
        <v>-26600</v>
      </c>
      <c r="I1368" s="24">
        <f t="shared" si="68"/>
        <v>3</v>
      </c>
      <c r="K1368" t="s">
        <v>538</v>
      </c>
      <c r="M1368" s="2">
        <v>500</v>
      </c>
    </row>
    <row r="1369" spans="1:13" s="17" customFormat="1" ht="12.75">
      <c r="A1369" s="1"/>
      <c r="B1369" s="319">
        <v>1500</v>
      </c>
      <c r="C1369" s="1" t="s">
        <v>663</v>
      </c>
      <c r="D1369" s="1" t="s">
        <v>514</v>
      </c>
      <c r="E1369" s="1" t="s">
        <v>664</v>
      </c>
      <c r="F1369" s="29" t="s">
        <v>629</v>
      </c>
      <c r="G1369" s="29" t="s">
        <v>291</v>
      </c>
      <c r="H1369" s="6">
        <f t="shared" si="67"/>
        <v>-28100</v>
      </c>
      <c r="I1369" s="24">
        <f t="shared" si="68"/>
        <v>3</v>
      </c>
      <c r="J1369"/>
      <c r="K1369" t="s">
        <v>538</v>
      </c>
      <c r="L1369"/>
      <c r="M1369" s="2">
        <v>500</v>
      </c>
    </row>
    <row r="1370" spans="1:13" s="17" customFormat="1" ht="12.75">
      <c r="A1370" s="1"/>
      <c r="B1370" s="319">
        <v>1700</v>
      </c>
      <c r="C1370" s="1" t="s">
        <v>663</v>
      </c>
      <c r="D1370" s="1" t="s">
        <v>514</v>
      </c>
      <c r="E1370" s="1" t="s">
        <v>664</v>
      </c>
      <c r="F1370" s="29" t="s">
        <v>629</v>
      </c>
      <c r="G1370" s="29" t="s">
        <v>369</v>
      </c>
      <c r="H1370" s="6">
        <f t="shared" si="67"/>
        <v>-29800</v>
      </c>
      <c r="I1370" s="24">
        <f t="shared" si="68"/>
        <v>3.4</v>
      </c>
      <c r="J1370"/>
      <c r="K1370" t="s">
        <v>538</v>
      </c>
      <c r="L1370"/>
      <c r="M1370" s="2">
        <v>500</v>
      </c>
    </row>
    <row r="1371" spans="1:13" s="17" customFormat="1" ht="12.75">
      <c r="A1371" s="14"/>
      <c r="B1371" s="320">
        <v>1000</v>
      </c>
      <c r="C1371" s="14" t="s">
        <v>663</v>
      </c>
      <c r="D1371" s="14" t="s">
        <v>514</v>
      </c>
      <c r="E1371" s="14" t="s">
        <v>664</v>
      </c>
      <c r="F1371" s="32" t="s">
        <v>629</v>
      </c>
      <c r="G1371" s="32" t="s">
        <v>369</v>
      </c>
      <c r="H1371" s="6">
        <f t="shared" si="67"/>
        <v>-30800</v>
      </c>
      <c r="I1371" s="24">
        <f t="shared" si="68"/>
        <v>2</v>
      </c>
      <c r="K1371" s="17" t="s">
        <v>538</v>
      </c>
      <c r="M1371" s="2">
        <v>500</v>
      </c>
    </row>
    <row r="1372" spans="1:13" s="17" customFormat="1" ht="12.75">
      <c r="A1372" s="1"/>
      <c r="B1372" s="319">
        <v>1000</v>
      </c>
      <c r="C1372" s="1" t="s">
        <v>663</v>
      </c>
      <c r="D1372" s="1" t="s">
        <v>514</v>
      </c>
      <c r="E1372" s="1" t="s">
        <v>664</v>
      </c>
      <c r="F1372" s="29" t="s">
        <v>629</v>
      </c>
      <c r="G1372" s="29" t="s">
        <v>380</v>
      </c>
      <c r="H1372" s="6">
        <f t="shared" si="67"/>
        <v>-31800</v>
      </c>
      <c r="I1372" s="24">
        <f t="shared" si="68"/>
        <v>2</v>
      </c>
      <c r="J1372"/>
      <c r="K1372" t="s">
        <v>538</v>
      </c>
      <c r="L1372"/>
      <c r="M1372" s="2">
        <v>500</v>
      </c>
    </row>
    <row r="1373" spans="1:13" s="17" customFormat="1" ht="12.75">
      <c r="A1373" s="1"/>
      <c r="B1373" s="319">
        <v>1000</v>
      </c>
      <c r="C1373" s="1" t="s">
        <v>663</v>
      </c>
      <c r="D1373" s="1" t="s">
        <v>514</v>
      </c>
      <c r="E1373" s="1" t="s">
        <v>664</v>
      </c>
      <c r="F1373" s="29" t="s">
        <v>629</v>
      </c>
      <c r="G1373" s="29" t="s">
        <v>382</v>
      </c>
      <c r="H1373" s="6">
        <f t="shared" si="67"/>
        <v>-32800</v>
      </c>
      <c r="I1373" s="24">
        <f t="shared" si="68"/>
        <v>2</v>
      </c>
      <c r="J1373"/>
      <c r="K1373" t="s">
        <v>538</v>
      </c>
      <c r="L1373"/>
      <c r="M1373" s="2">
        <v>500</v>
      </c>
    </row>
    <row r="1374" spans="1:13" s="17" customFormat="1" ht="12.75">
      <c r="A1374" s="1"/>
      <c r="B1374" s="319">
        <v>600</v>
      </c>
      <c r="C1374" s="1" t="s">
        <v>663</v>
      </c>
      <c r="D1374" s="1" t="s">
        <v>514</v>
      </c>
      <c r="E1374" s="1" t="s">
        <v>664</v>
      </c>
      <c r="F1374" s="29" t="s">
        <v>629</v>
      </c>
      <c r="G1374" s="29" t="s">
        <v>384</v>
      </c>
      <c r="H1374" s="6">
        <f t="shared" si="67"/>
        <v>-33400</v>
      </c>
      <c r="I1374" s="24">
        <f t="shared" si="68"/>
        <v>1.2</v>
      </c>
      <c r="J1374"/>
      <c r="K1374" t="s">
        <v>538</v>
      </c>
      <c r="L1374"/>
      <c r="M1374" s="2">
        <v>500</v>
      </c>
    </row>
    <row r="1375" spans="1:13" s="17" customFormat="1" ht="12.75">
      <c r="A1375" s="1"/>
      <c r="B1375" s="319">
        <v>1000</v>
      </c>
      <c r="C1375" s="1" t="s">
        <v>663</v>
      </c>
      <c r="D1375" s="1" t="s">
        <v>514</v>
      </c>
      <c r="E1375" s="1" t="s">
        <v>664</v>
      </c>
      <c r="F1375" s="29" t="s">
        <v>629</v>
      </c>
      <c r="G1375" s="29" t="s">
        <v>386</v>
      </c>
      <c r="H1375" s="6">
        <f t="shared" si="67"/>
        <v>-34400</v>
      </c>
      <c r="I1375" s="24">
        <f t="shared" si="68"/>
        <v>2</v>
      </c>
      <c r="J1375"/>
      <c r="K1375" t="s">
        <v>538</v>
      </c>
      <c r="L1375"/>
      <c r="M1375" s="2">
        <v>500</v>
      </c>
    </row>
    <row r="1376" spans="1:13" s="17" customFormat="1" ht="12.75">
      <c r="A1376" s="14"/>
      <c r="B1376" s="319">
        <v>600</v>
      </c>
      <c r="C1376" s="1" t="s">
        <v>663</v>
      </c>
      <c r="D1376" s="1" t="s">
        <v>514</v>
      </c>
      <c r="E1376" s="1" t="s">
        <v>664</v>
      </c>
      <c r="F1376" s="29" t="s">
        <v>629</v>
      </c>
      <c r="G1376" s="29" t="s">
        <v>402</v>
      </c>
      <c r="H1376" s="6">
        <f t="shared" si="67"/>
        <v>-35000</v>
      </c>
      <c r="I1376" s="24">
        <f t="shared" si="68"/>
        <v>1.2</v>
      </c>
      <c r="K1376" t="s">
        <v>538</v>
      </c>
      <c r="M1376" s="2">
        <v>500</v>
      </c>
    </row>
    <row r="1377" spans="2:13" ht="12.75">
      <c r="B1377" s="320">
        <v>800</v>
      </c>
      <c r="C1377" s="1" t="s">
        <v>663</v>
      </c>
      <c r="D1377" s="14" t="s">
        <v>514</v>
      </c>
      <c r="E1377" s="1" t="s">
        <v>664</v>
      </c>
      <c r="F1377" s="29" t="s">
        <v>638</v>
      </c>
      <c r="G1377" s="33" t="s">
        <v>76</v>
      </c>
      <c r="H1377" s="6">
        <f t="shared" si="67"/>
        <v>-35800</v>
      </c>
      <c r="I1377" s="24">
        <f t="shared" si="68"/>
        <v>1.6</v>
      </c>
      <c r="K1377" t="s">
        <v>636</v>
      </c>
      <c r="M1377" s="2">
        <v>500</v>
      </c>
    </row>
    <row r="1378" spans="2:13" ht="12.75">
      <c r="B1378" s="320">
        <v>700</v>
      </c>
      <c r="C1378" s="35" t="s">
        <v>663</v>
      </c>
      <c r="D1378" s="14" t="s">
        <v>514</v>
      </c>
      <c r="E1378" s="35" t="s">
        <v>664</v>
      </c>
      <c r="F1378" s="29" t="s">
        <v>638</v>
      </c>
      <c r="G1378" s="33" t="s">
        <v>38</v>
      </c>
      <c r="H1378" s="6">
        <f t="shared" si="67"/>
        <v>-36500</v>
      </c>
      <c r="I1378" s="24">
        <f t="shared" si="68"/>
        <v>1.4</v>
      </c>
      <c r="K1378" t="s">
        <v>636</v>
      </c>
      <c r="M1378" s="2">
        <v>500</v>
      </c>
    </row>
    <row r="1379" spans="2:13" ht="12.75">
      <c r="B1379" s="320">
        <v>1800</v>
      </c>
      <c r="C1379" s="14" t="s">
        <v>663</v>
      </c>
      <c r="D1379" s="14" t="s">
        <v>514</v>
      </c>
      <c r="E1379" s="14" t="s">
        <v>664</v>
      </c>
      <c r="F1379" s="29" t="s">
        <v>638</v>
      </c>
      <c r="G1379" s="32" t="s">
        <v>40</v>
      </c>
      <c r="H1379" s="6">
        <f t="shared" si="67"/>
        <v>-38300</v>
      </c>
      <c r="I1379" s="24">
        <f t="shared" si="68"/>
        <v>3.6</v>
      </c>
      <c r="K1379" t="s">
        <v>636</v>
      </c>
      <c r="M1379" s="2">
        <v>500</v>
      </c>
    </row>
    <row r="1380" spans="2:13" ht="12.75">
      <c r="B1380" s="320">
        <v>1200</v>
      </c>
      <c r="C1380" s="14" t="s">
        <v>663</v>
      </c>
      <c r="D1380" s="14" t="s">
        <v>514</v>
      </c>
      <c r="E1380" s="14" t="s">
        <v>664</v>
      </c>
      <c r="F1380" s="29" t="s">
        <v>638</v>
      </c>
      <c r="G1380" s="32" t="s">
        <v>42</v>
      </c>
      <c r="H1380" s="6">
        <f t="shared" si="67"/>
        <v>-39500</v>
      </c>
      <c r="I1380" s="24">
        <f t="shared" si="68"/>
        <v>2.4</v>
      </c>
      <c r="K1380" t="s">
        <v>636</v>
      </c>
      <c r="M1380" s="2">
        <v>500</v>
      </c>
    </row>
    <row r="1381" spans="1:13" s="17" customFormat="1" ht="12.75">
      <c r="A1381" s="14"/>
      <c r="B1381" s="320">
        <v>800</v>
      </c>
      <c r="C1381" s="14" t="s">
        <v>663</v>
      </c>
      <c r="D1381" s="14" t="s">
        <v>514</v>
      </c>
      <c r="E1381" s="14" t="s">
        <v>664</v>
      </c>
      <c r="F1381" s="32" t="s">
        <v>638</v>
      </c>
      <c r="G1381" s="32" t="s">
        <v>81</v>
      </c>
      <c r="H1381" s="6">
        <f t="shared" si="67"/>
        <v>-40300</v>
      </c>
      <c r="I1381" s="24">
        <f t="shared" si="68"/>
        <v>1.6</v>
      </c>
      <c r="K1381" t="s">
        <v>636</v>
      </c>
      <c r="M1381" s="2">
        <v>500</v>
      </c>
    </row>
    <row r="1382" spans="2:13" ht="12.75">
      <c r="B1382" s="319">
        <v>1500</v>
      </c>
      <c r="C1382" s="1" t="s">
        <v>663</v>
      </c>
      <c r="D1382" s="14" t="s">
        <v>514</v>
      </c>
      <c r="E1382" s="1" t="s">
        <v>664</v>
      </c>
      <c r="F1382" s="32" t="s">
        <v>638</v>
      </c>
      <c r="G1382" s="29" t="s">
        <v>44</v>
      </c>
      <c r="H1382" s="6">
        <f t="shared" si="67"/>
        <v>-41800</v>
      </c>
      <c r="I1382" s="24">
        <f t="shared" si="68"/>
        <v>3</v>
      </c>
      <c r="K1382" t="s">
        <v>636</v>
      </c>
      <c r="M1382" s="2">
        <v>500</v>
      </c>
    </row>
    <row r="1383" spans="2:13" ht="12.75">
      <c r="B1383" s="319">
        <v>1700</v>
      </c>
      <c r="C1383" s="1" t="s">
        <v>663</v>
      </c>
      <c r="D1383" s="14" t="s">
        <v>514</v>
      </c>
      <c r="E1383" s="1" t="s">
        <v>664</v>
      </c>
      <c r="F1383" s="32" t="s">
        <v>638</v>
      </c>
      <c r="G1383" s="29" t="s">
        <v>84</v>
      </c>
      <c r="H1383" s="6">
        <f t="shared" si="67"/>
        <v>-43500</v>
      </c>
      <c r="I1383" s="24">
        <f t="shared" si="68"/>
        <v>3.4</v>
      </c>
      <c r="K1383" t="s">
        <v>636</v>
      </c>
      <c r="M1383" s="2">
        <v>500</v>
      </c>
    </row>
    <row r="1384" spans="2:13" ht="12.75">
      <c r="B1384" s="319">
        <v>1400</v>
      </c>
      <c r="C1384" s="1" t="s">
        <v>663</v>
      </c>
      <c r="D1384" s="1" t="s">
        <v>514</v>
      </c>
      <c r="E1384" s="1" t="s">
        <v>664</v>
      </c>
      <c r="F1384" s="32" t="s">
        <v>638</v>
      </c>
      <c r="G1384" s="29" t="s">
        <v>188</v>
      </c>
      <c r="H1384" s="6">
        <f t="shared" si="67"/>
        <v>-44900</v>
      </c>
      <c r="I1384" s="24">
        <f t="shared" si="68"/>
        <v>2.8</v>
      </c>
      <c r="K1384" t="s">
        <v>636</v>
      </c>
      <c r="M1384" s="2">
        <v>500</v>
      </c>
    </row>
    <row r="1385" spans="2:13" ht="12.75">
      <c r="B1385" s="319">
        <v>1400</v>
      </c>
      <c r="C1385" s="1" t="s">
        <v>663</v>
      </c>
      <c r="D1385" s="1" t="s">
        <v>514</v>
      </c>
      <c r="E1385" s="1" t="s">
        <v>664</v>
      </c>
      <c r="F1385" s="32" t="s">
        <v>638</v>
      </c>
      <c r="G1385" s="29" t="s">
        <v>190</v>
      </c>
      <c r="H1385" s="6">
        <f t="shared" si="67"/>
        <v>-46300</v>
      </c>
      <c r="I1385" s="24">
        <f t="shared" si="68"/>
        <v>2.8</v>
      </c>
      <c r="K1385" t="s">
        <v>636</v>
      </c>
      <c r="M1385" s="2">
        <v>500</v>
      </c>
    </row>
    <row r="1386" spans="2:13" ht="12.75">
      <c r="B1386" s="319">
        <v>1400</v>
      </c>
      <c r="C1386" s="1" t="s">
        <v>663</v>
      </c>
      <c r="D1386" s="1" t="s">
        <v>514</v>
      </c>
      <c r="E1386" s="1" t="s">
        <v>664</v>
      </c>
      <c r="F1386" s="32" t="s">
        <v>638</v>
      </c>
      <c r="G1386" s="29" t="s">
        <v>192</v>
      </c>
      <c r="H1386" s="6">
        <f t="shared" si="67"/>
        <v>-47700</v>
      </c>
      <c r="I1386" s="24">
        <f t="shared" si="68"/>
        <v>2.8</v>
      </c>
      <c r="K1386" t="s">
        <v>636</v>
      </c>
      <c r="M1386" s="2">
        <v>500</v>
      </c>
    </row>
    <row r="1387" spans="2:13" ht="12.75">
      <c r="B1387" s="319">
        <v>1500</v>
      </c>
      <c r="C1387" s="1" t="s">
        <v>663</v>
      </c>
      <c r="D1387" s="1" t="s">
        <v>514</v>
      </c>
      <c r="E1387" s="1" t="s">
        <v>664</v>
      </c>
      <c r="F1387" s="32" t="s">
        <v>638</v>
      </c>
      <c r="G1387" s="29" t="s">
        <v>211</v>
      </c>
      <c r="H1387" s="6">
        <f t="shared" si="67"/>
        <v>-49200</v>
      </c>
      <c r="I1387" s="24">
        <f t="shared" si="68"/>
        <v>3</v>
      </c>
      <c r="K1387" t="s">
        <v>636</v>
      </c>
      <c r="M1387" s="2">
        <v>500</v>
      </c>
    </row>
    <row r="1388" spans="2:13" ht="12.75">
      <c r="B1388" s="319">
        <v>800</v>
      </c>
      <c r="C1388" s="1" t="s">
        <v>663</v>
      </c>
      <c r="D1388" s="1" t="s">
        <v>514</v>
      </c>
      <c r="E1388" s="1" t="s">
        <v>664</v>
      </c>
      <c r="F1388" s="32" t="s">
        <v>638</v>
      </c>
      <c r="G1388" s="29" t="s">
        <v>244</v>
      </c>
      <c r="H1388" s="6">
        <f t="shared" si="67"/>
        <v>-50000</v>
      </c>
      <c r="I1388" s="24">
        <f t="shared" si="68"/>
        <v>1.6</v>
      </c>
      <c r="K1388" t="s">
        <v>636</v>
      </c>
      <c r="M1388" s="2">
        <v>500</v>
      </c>
    </row>
    <row r="1389" spans="2:13" ht="12.75">
      <c r="B1389" s="319">
        <v>1600</v>
      </c>
      <c r="C1389" s="1" t="s">
        <v>663</v>
      </c>
      <c r="D1389" s="1" t="s">
        <v>514</v>
      </c>
      <c r="E1389" s="1" t="s">
        <v>664</v>
      </c>
      <c r="F1389" s="32" t="s">
        <v>638</v>
      </c>
      <c r="G1389" s="29" t="s">
        <v>252</v>
      </c>
      <c r="H1389" s="6">
        <f t="shared" si="67"/>
        <v>-51600</v>
      </c>
      <c r="I1389" s="24">
        <f t="shared" si="68"/>
        <v>3.2</v>
      </c>
      <c r="K1389" t="s">
        <v>636</v>
      </c>
      <c r="M1389" s="2">
        <v>500</v>
      </c>
    </row>
    <row r="1390" spans="2:13" ht="12.75">
      <c r="B1390" s="319">
        <v>1400</v>
      </c>
      <c r="C1390" s="1" t="s">
        <v>663</v>
      </c>
      <c r="D1390" s="1" t="s">
        <v>514</v>
      </c>
      <c r="E1390" s="1" t="s">
        <v>664</v>
      </c>
      <c r="F1390" s="32" t="s">
        <v>638</v>
      </c>
      <c r="G1390" s="29" t="s">
        <v>254</v>
      </c>
      <c r="H1390" s="6">
        <f t="shared" si="67"/>
        <v>-53000</v>
      </c>
      <c r="I1390" s="24">
        <f t="shared" si="68"/>
        <v>2.8</v>
      </c>
      <c r="K1390" t="s">
        <v>636</v>
      </c>
      <c r="M1390" s="2">
        <v>500</v>
      </c>
    </row>
    <row r="1391" spans="2:13" ht="12.75">
      <c r="B1391" s="319">
        <v>1400</v>
      </c>
      <c r="C1391" s="1" t="s">
        <v>663</v>
      </c>
      <c r="D1391" s="1" t="s">
        <v>514</v>
      </c>
      <c r="E1391" s="1" t="s">
        <v>664</v>
      </c>
      <c r="F1391" s="32" t="s">
        <v>638</v>
      </c>
      <c r="G1391" s="29" t="s">
        <v>114</v>
      </c>
      <c r="H1391" s="6">
        <f t="shared" si="67"/>
        <v>-54400</v>
      </c>
      <c r="I1391" s="24">
        <f t="shared" si="68"/>
        <v>2.8</v>
      </c>
      <c r="K1391" t="s">
        <v>636</v>
      </c>
      <c r="M1391" s="2">
        <v>500</v>
      </c>
    </row>
    <row r="1392" spans="2:13" ht="12.75">
      <c r="B1392" s="319">
        <v>1300</v>
      </c>
      <c r="C1392" s="1" t="s">
        <v>663</v>
      </c>
      <c r="D1392" s="1" t="s">
        <v>514</v>
      </c>
      <c r="E1392" s="1" t="s">
        <v>664</v>
      </c>
      <c r="F1392" s="32" t="s">
        <v>638</v>
      </c>
      <c r="G1392" s="29" t="s">
        <v>257</v>
      </c>
      <c r="H1392" s="6">
        <f t="shared" si="67"/>
        <v>-55700</v>
      </c>
      <c r="I1392" s="24">
        <f t="shared" si="68"/>
        <v>2.6</v>
      </c>
      <c r="K1392" t="s">
        <v>636</v>
      </c>
      <c r="M1392" s="2">
        <v>500</v>
      </c>
    </row>
    <row r="1393" spans="2:13" ht="12.75">
      <c r="B1393" s="319">
        <v>1500</v>
      </c>
      <c r="C1393" s="1" t="s">
        <v>663</v>
      </c>
      <c r="D1393" s="1" t="s">
        <v>514</v>
      </c>
      <c r="E1393" s="1" t="s">
        <v>664</v>
      </c>
      <c r="F1393" s="32" t="s">
        <v>638</v>
      </c>
      <c r="G1393" s="29" t="s">
        <v>257</v>
      </c>
      <c r="H1393" s="6">
        <f t="shared" si="67"/>
        <v>-57200</v>
      </c>
      <c r="I1393" s="24">
        <f t="shared" si="68"/>
        <v>3</v>
      </c>
      <c r="K1393" t="s">
        <v>636</v>
      </c>
      <c r="M1393" s="2">
        <v>500</v>
      </c>
    </row>
    <row r="1394" spans="2:13" ht="12.75">
      <c r="B1394" s="319">
        <v>800</v>
      </c>
      <c r="C1394" s="1" t="s">
        <v>663</v>
      </c>
      <c r="D1394" s="1" t="s">
        <v>514</v>
      </c>
      <c r="E1394" s="1" t="s">
        <v>664</v>
      </c>
      <c r="F1394" s="32" t="s">
        <v>638</v>
      </c>
      <c r="G1394" s="29" t="s">
        <v>286</v>
      </c>
      <c r="H1394" s="6">
        <f t="shared" si="67"/>
        <v>-58000</v>
      </c>
      <c r="I1394" s="24">
        <f t="shared" si="68"/>
        <v>1.6</v>
      </c>
      <c r="K1394" t="s">
        <v>636</v>
      </c>
      <c r="M1394" s="2">
        <v>500</v>
      </c>
    </row>
    <row r="1395" spans="2:13" ht="12.75">
      <c r="B1395" s="319">
        <v>750</v>
      </c>
      <c r="C1395" s="1" t="s">
        <v>663</v>
      </c>
      <c r="D1395" s="1" t="s">
        <v>514</v>
      </c>
      <c r="E1395" s="1" t="s">
        <v>664</v>
      </c>
      <c r="F1395" s="32" t="s">
        <v>638</v>
      </c>
      <c r="G1395" s="29" t="s">
        <v>266</v>
      </c>
      <c r="H1395" s="6">
        <f t="shared" si="67"/>
        <v>-58750</v>
      </c>
      <c r="I1395" s="24">
        <f t="shared" si="68"/>
        <v>1.5</v>
      </c>
      <c r="K1395" t="s">
        <v>636</v>
      </c>
      <c r="M1395" s="2">
        <v>500</v>
      </c>
    </row>
    <row r="1396" spans="1:13" s="17" customFormat="1" ht="12.75">
      <c r="A1396" s="14"/>
      <c r="B1396" s="320">
        <v>800</v>
      </c>
      <c r="C1396" s="14" t="s">
        <v>663</v>
      </c>
      <c r="D1396" s="14" t="s">
        <v>514</v>
      </c>
      <c r="E1396" s="14" t="s">
        <v>664</v>
      </c>
      <c r="F1396" s="32" t="s">
        <v>638</v>
      </c>
      <c r="G1396" s="32" t="s">
        <v>289</v>
      </c>
      <c r="H1396" s="6">
        <f t="shared" si="67"/>
        <v>-59550</v>
      </c>
      <c r="I1396" s="24">
        <f t="shared" si="68"/>
        <v>1.6</v>
      </c>
      <c r="K1396" s="17" t="s">
        <v>636</v>
      </c>
      <c r="M1396" s="2">
        <v>500</v>
      </c>
    </row>
    <row r="1397" spans="2:13" ht="12.75">
      <c r="B1397" s="319">
        <v>1500</v>
      </c>
      <c r="C1397" s="1" t="s">
        <v>663</v>
      </c>
      <c r="D1397" s="1" t="s">
        <v>514</v>
      </c>
      <c r="E1397" s="1" t="s">
        <v>664</v>
      </c>
      <c r="F1397" s="32" t="s">
        <v>638</v>
      </c>
      <c r="G1397" s="29" t="s">
        <v>291</v>
      </c>
      <c r="H1397" s="6">
        <f t="shared" si="67"/>
        <v>-61050</v>
      </c>
      <c r="I1397" s="24">
        <f t="shared" si="68"/>
        <v>3</v>
      </c>
      <c r="K1397" s="17" t="s">
        <v>636</v>
      </c>
      <c r="M1397" s="2">
        <v>500</v>
      </c>
    </row>
    <row r="1398" spans="2:13" ht="12.75">
      <c r="B1398" s="319">
        <v>1400</v>
      </c>
      <c r="C1398" s="1" t="s">
        <v>663</v>
      </c>
      <c r="D1398" s="1" t="s">
        <v>514</v>
      </c>
      <c r="E1398" s="1" t="s">
        <v>664</v>
      </c>
      <c r="F1398" s="32" t="s">
        <v>638</v>
      </c>
      <c r="G1398" s="29" t="s">
        <v>369</v>
      </c>
      <c r="H1398" s="6">
        <f t="shared" si="67"/>
        <v>-62450</v>
      </c>
      <c r="I1398" s="24">
        <f t="shared" si="68"/>
        <v>2.8</v>
      </c>
      <c r="K1398" t="s">
        <v>636</v>
      </c>
      <c r="M1398" s="2">
        <v>500</v>
      </c>
    </row>
    <row r="1399" spans="2:13" ht="12.75">
      <c r="B1399" s="319">
        <v>800</v>
      </c>
      <c r="C1399" s="1" t="s">
        <v>663</v>
      </c>
      <c r="D1399" s="1" t="s">
        <v>514</v>
      </c>
      <c r="E1399" s="1" t="s">
        <v>664</v>
      </c>
      <c r="F1399" s="32" t="s">
        <v>638</v>
      </c>
      <c r="G1399" s="29" t="s">
        <v>380</v>
      </c>
      <c r="H1399" s="6">
        <f t="shared" si="67"/>
        <v>-63250</v>
      </c>
      <c r="I1399" s="24">
        <f t="shared" si="68"/>
        <v>1.6</v>
      </c>
      <c r="K1399" t="s">
        <v>636</v>
      </c>
      <c r="M1399" s="2">
        <v>500</v>
      </c>
    </row>
    <row r="1400" spans="2:13" ht="12.75">
      <c r="B1400" s="319">
        <v>750</v>
      </c>
      <c r="C1400" s="1" t="s">
        <v>663</v>
      </c>
      <c r="D1400" s="1" t="s">
        <v>514</v>
      </c>
      <c r="E1400" s="1" t="s">
        <v>664</v>
      </c>
      <c r="F1400" s="32" t="s">
        <v>638</v>
      </c>
      <c r="G1400" s="29" t="s">
        <v>382</v>
      </c>
      <c r="H1400" s="6">
        <f t="shared" si="67"/>
        <v>-64000</v>
      </c>
      <c r="I1400" s="24">
        <f t="shared" si="68"/>
        <v>1.5</v>
      </c>
      <c r="K1400" t="s">
        <v>636</v>
      </c>
      <c r="M1400" s="2">
        <v>500</v>
      </c>
    </row>
    <row r="1401" spans="2:13" ht="12.75">
      <c r="B1401" s="319">
        <v>800</v>
      </c>
      <c r="C1401" s="1" t="s">
        <v>663</v>
      </c>
      <c r="D1401" s="1" t="s">
        <v>514</v>
      </c>
      <c r="E1401" s="1" t="s">
        <v>664</v>
      </c>
      <c r="F1401" s="32" t="s">
        <v>638</v>
      </c>
      <c r="G1401" s="29" t="s">
        <v>384</v>
      </c>
      <c r="H1401" s="6">
        <f t="shared" si="67"/>
        <v>-64800</v>
      </c>
      <c r="I1401" s="24">
        <f t="shared" si="68"/>
        <v>1.6</v>
      </c>
      <c r="K1401" t="s">
        <v>636</v>
      </c>
      <c r="M1401" s="2">
        <v>500</v>
      </c>
    </row>
    <row r="1402" spans="1:13" s="17" customFormat="1" ht="12.75">
      <c r="A1402" s="14"/>
      <c r="B1402" s="320">
        <v>800</v>
      </c>
      <c r="C1402" s="1" t="s">
        <v>663</v>
      </c>
      <c r="D1402" s="14" t="s">
        <v>514</v>
      </c>
      <c r="E1402" s="14" t="s">
        <v>664</v>
      </c>
      <c r="F1402" s="32" t="s">
        <v>638</v>
      </c>
      <c r="G1402" s="32" t="s">
        <v>386</v>
      </c>
      <c r="H1402" s="6">
        <f t="shared" si="67"/>
        <v>-65600</v>
      </c>
      <c r="I1402" s="24">
        <f t="shared" si="68"/>
        <v>1.6</v>
      </c>
      <c r="K1402" t="s">
        <v>636</v>
      </c>
      <c r="M1402" s="2">
        <v>500</v>
      </c>
    </row>
    <row r="1403" spans="1:13" s="17" customFormat="1" ht="12.75">
      <c r="A1403" s="14"/>
      <c r="B1403" s="320">
        <v>600</v>
      </c>
      <c r="C1403" s="14" t="s">
        <v>663</v>
      </c>
      <c r="D1403" s="14" t="s">
        <v>514</v>
      </c>
      <c r="E1403" s="14" t="s">
        <v>664</v>
      </c>
      <c r="F1403" s="32" t="s">
        <v>638</v>
      </c>
      <c r="G1403" s="32" t="s">
        <v>402</v>
      </c>
      <c r="H1403" s="6">
        <f t="shared" si="67"/>
        <v>-66200</v>
      </c>
      <c r="I1403" s="24">
        <f t="shared" si="68"/>
        <v>1.2</v>
      </c>
      <c r="K1403" s="17" t="s">
        <v>636</v>
      </c>
      <c r="M1403" s="2">
        <v>500</v>
      </c>
    </row>
    <row r="1404" spans="1:13" s="17" customFormat="1" ht="12.75">
      <c r="A1404" s="1"/>
      <c r="B1404" s="320">
        <v>1000</v>
      </c>
      <c r="C1404" s="1" t="s">
        <v>663</v>
      </c>
      <c r="D1404" s="14" t="s">
        <v>514</v>
      </c>
      <c r="E1404" s="1" t="s">
        <v>664</v>
      </c>
      <c r="F1404" s="29" t="s">
        <v>665</v>
      </c>
      <c r="G1404" s="33" t="s">
        <v>76</v>
      </c>
      <c r="H1404" s="6">
        <f t="shared" si="67"/>
        <v>-67200</v>
      </c>
      <c r="I1404" s="24">
        <f t="shared" si="68"/>
        <v>2</v>
      </c>
      <c r="J1404"/>
      <c r="K1404" t="s">
        <v>660</v>
      </c>
      <c r="L1404"/>
      <c r="M1404" s="2">
        <v>500</v>
      </c>
    </row>
    <row r="1405" spans="1:13" s="17" customFormat="1" ht="12.75">
      <c r="A1405" s="1"/>
      <c r="B1405" s="320">
        <v>1200</v>
      </c>
      <c r="C1405" s="35" t="s">
        <v>663</v>
      </c>
      <c r="D1405" s="14" t="s">
        <v>514</v>
      </c>
      <c r="E1405" s="35" t="s">
        <v>664</v>
      </c>
      <c r="F1405" s="29" t="s">
        <v>665</v>
      </c>
      <c r="G1405" s="33" t="s">
        <v>38</v>
      </c>
      <c r="H1405" s="6">
        <f t="shared" si="67"/>
        <v>-68400</v>
      </c>
      <c r="I1405" s="24">
        <f t="shared" si="68"/>
        <v>2.4</v>
      </c>
      <c r="J1405"/>
      <c r="K1405" t="s">
        <v>660</v>
      </c>
      <c r="L1405"/>
      <c r="M1405" s="2">
        <v>500</v>
      </c>
    </row>
    <row r="1406" spans="1:13" s="17" customFormat="1" ht="12.75">
      <c r="A1406" s="1"/>
      <c r="B1406" s="320">
        <v>800</v>
      </c>
      <c r="C1406" s="14" t="s">
        <v>663</v>
      </c>
      <c r="D1406" s="14" t="s">
        <v>514</v>
      </c>
      <c r="E1406" s="37" t="s">
        <v>664</v>
      </c>
      <c r="F1406" s="29" t="s">
        <v>665</v>
      </c>
      <c r="G1406" s="38" t="s">
        <v>40</v>
      </c>
      <c r="H1406" s="6">
        <f t="shared" si="67"/>
        <v>-69200</v>
      </c>
      <c r="I1406" s="24">
        <f t="shared" si="68"/>
        <v>1.6</v>
      </c>
      <c r="J1406"/>
      <c r="K1406" t="s">
        <v>660</v>
      </c>
      <c r="L1406"/>
      <c r="M1406" s="2">
        <v>500</v>
      </c>
    </row>
    <row r="1407" spans="1:13" s="17" customFormat="1" ht="12.75">
      <c r="A1407" s="1"/>
      <c r="B1407" s="320">
        <v>1400</v>
      </c>
      <c r="C1407" s="14" t="s">
        <v>663</v>
      </c>
      <c r="D1407" s="14" t="s">
        <v>514</v>
      </c>
      <c r="E1407" s="14" t="s">
        <v>664</v>
      </c>
      <c r="F1407" s="29" t="s">
        <v>665</v>
      </c>
      <c r="G1407" s="32" t="s">
        <v>42</v>
      </c>
      <c r="H1407" s="6">
        <f t="shared" si="67"/>
        <v>-70600</v>
      </c>
      <c r="I1407" s="24">
        <f t="shared" si="68"/>
        <v>2.8</v>
      </c>
      <c r="J1407"/>
      <c r="K1407" t="s">
        <v>660</v>
      </c>
      <c r="L1407"/>
      <c r="M1407" s="2">
        <v>500</v>
      </c>
    </row>
    <row r="1408" spans="1:13" s="17" customFormat="1" ht="12.75">
      <c r="A1408" s="1"/>
      <c r="B1408" s="320">
        <v>1100</v>
      </c>
      <c r="C1408" s="14" t="s">
        <v>663</v>
      </c>
      <c r="D1408" s="14" t="s">
        <v>514</v>
      </c>
      <c r="E1408" s="14" t="s">
        <v>664</v>
      </c>
      <c r="F1408" s="29" t="s">
        <v>665</v>
      </c>
      <c r="G1408" s="32" t="s">
        <v>81</v>
      </c>
      <c r="H1408" s="6">
        <f t="shared" si="67"/>
        <v>-71700</v>
      </c>
      <c r="I1408" s="24">
        <f t="shared" si="68"/>
        <v>2.2</v>
      </c>
      <c r="J1408"/>
      <c r="K1408" t="s">
        <v>660</v>
      </c>
      <c r="L1408"/>
      <c r="M1408" s="2">
        <v>500</v>
      </c>
    </row>
    <row r="1409" spans="1:13" s="17" customFormat="1" ht="12.75">
      <c r="A1409" s="14"/>
      <c r="B1409" s="320">
        <v>1200</v>
      </c>
      <c r="C1409" s="14" t="s">
        <v>663</v>
      </c>
      <c r="D1409" s="14" t="s">
        <v>514</v>
      </c>
      <c r="E1409" s="14" t="s">
        <v>664</v>
      </c>
      <c r="F1409" s="29" t="s">
        <v>665</v>
      </c>
      <c r="G1409" s="32" t="s">
        <v>84</v>
      </c>
      <c r="H1409" s="6">
        <f t="shared" si="67"/>
        <v>-72900</v>
      </c>
      <c r="I1409" s="24">
        <f t="shared" si="68"/>
        <v>2.4</v>
      </c>
      <c r="K1409" t="s">
        <v>660</v>
      </c>
      <c r="M1409" s="2">
        <v>500</v>
      </c>
    </row>
    <row r="1410" spans="1:13" s="17" customFormat="1" ht="12.75">
      <c r="A1410" s="1"/>
      <c r="B1410" s="319">
        <v>1400</v>
      </c>
      <c r="C1410" s="1" t="s">
        <v>663</v>
      </c>
      <c r="D1410" s="14" t="s">
        <v>514</v>
      </c>
      <c r="E1410" s="1" t="s">
        <v>664</v>
      </c>
      <c r="F1410" s="29" t="s">
        <v>665</v>
      </c>
      <c r="G1410" s="29" t="s">
        <v>188</v>
      </c>
      <c r="H1410" s="6">
        <f t="shared" si="67"/>
        <v>-74300</v>
      </c>
      <c r="I1410" s="24">
        <f t="shared" si="68"/>
        <v>2.8</v>
      </c>
      <c r="J1410"/>
      <c r="K1410" t="s">
        <v>660</v>
      </c>
      <c r="L1410"/>
      <c r="M1410" s="2">
        <v>500</v>
      </c>
    </row>
    <row r="1411" spans="1:13" s="17" customFormat="1" ht="12.75">
      <c r="A1411" s="1"/>
      <c r="B1411" s="319">
        <v>800</v>
      </c>
      <c r="C1411" s="14" t="s">
        <v>663</v>
      </c>
      <c r="D1411" s="14" t="s">
        <v>514</v>
      </c>
      <c r="E1411" s="1" t="s">
        <v>664</v>
      </c>
      <c r="F1411" s="29" t="s">
        <v>665</v>
      </c>
      <c r="G1411" s="29" t="s">
        <v>190</v>
      </c>
      <c r="H1411" s="6">
        <f t="shared" si="67"/>
        <v>-75100</v>
      </c>
      <c r="I1411" s="24">
        <f t="shared" si="68"/>
        <v>1.6</v>
      </c>
      <c r="J1411"/>
      <c r="K1411" t="s">
        <v>660</v>
      </c>
      <c r="L1411"/>
      <c r="M1411" s="2">
        <v>500</v>
      </c>
    </row>
    <row r="1412" spans="1:13" s="17" customFormat="1" ht="12.75">
      <c r="A1412" s="1"/>
      <c r="B1412" s="319">
        <v>1200</v>
      </c>
      <c r="C1412" s="14" t="s">
        <v>663</v>
      </c>
      <c r="D1412" s="14" t="s">
        <v>514</v>
      </c>
      <c r="E1412" s="1" t="s">
        <v>664</v>
      </c>
      <c r="F1412" s="29" t="s">
        <v>665</v>
      </c>
      <c r="G1412" s="29" t="s">
        <v>192</v>
      </c>
      <c r="H1412" s="6">
        <f t="shared" si="67"/>
        <v>-76300</v>
      </c>
      <c r="I1412" s="24">
        <f t="shared" si="68"/>
        <v>2.4</v>
      </c>
      <c r="J1412"/>
      <c r="K1412" t="s">
        <v>660</v>
      </c>
      <c r="L1412"/>
      <c r="M1412" s="2">
        <v>500</v>
      </c>
    </row>
    <row r="1413" spans="1:13" s="17" customFormat="1" ht="12.75">
      <c r="A1413" s="1"/>
      <c r="B1413" s="319">
        <v>1200</v>
      </c>
      <c r="C1413" s="14" t="s">
        <v>663</v>
      </c>
      <c r="D1413" s="14" t="s">
        <v>514</v>
      </c>
      <c r="E1413" s="1" t="s">
        <v>664</v>
      </c>
      <c r="F1413" s="29" t="s">
        <v>665</v>
      </c>
      <c r="G1413" s="29" t="s">
        <v>211</v>
      </c>
      <c r="H1413" s="6">
        <f t="shared" si="67"/>
        <v>-77500</v>
      </c>
      <c r="I1413" s="24">
        <f t="shared" si="68"/>
        <v>2.4</v>
      </c>
      <c r="J1413"/>
      <c r="K1413" t="s">
        <v>660</v>
      </c>
      <c r="L1413"/>
      <c r="M1413" s="2">
        <v>500</v>
      </c>
    </row>
    <row r="1414" spans="1:13" s="17" customFormat="1" ht="12.75">
      <c r="A1414" s="1"/>
      <c r="B1414" s="319">
        <v>1000</v>
      </c>
      <c r="C1414" s="14" t="s">
        <v>663</v>
      </c>
      <c r="D1414" s="14" t="s">
        <v>514</v>
      </c>
      <c r="E1414" s="1" t="s">
        <v>664</v>
      </c>
      <c r="F1414" s="107" t="s">
        <v>665</v>
      </c>
      <c r="G1414" s="29" t="s">
        <v>244</v>
      </c>
      <c r="H1414" s="6">
        <f aca="true" t="shared" si="69" ref="H1414:H1468">H1413-B1414</f>
        <v>-78500</v>
      </c>
      <c r="I1414" s="24">
        <f t="shared" si="68"/>
        <v>2</v>
      </c>
      <c r="J1414"/>
      <c r="K1414" t="s">
        <v>660</v>
      </c>
      <c r="L1414"/>
      <c r="M1414" s="2">
        <v>500</v>
      </c>
    </row>
    <row r="1415" spans="1:13" s="17" customFormat="1" ht="12.75">
      <c r="A1415" s="1"/>
      <c r="B1415" s="319">
        <v>1500</v>
      </c>
      <c r="C1415" s="1" t="s">
        <v>663</v>
      </c>
      <c r="D1415" s="14" t="s">
        <v>514</v>
      </c>
      <c r="E1415" s="1" t="s">
        <v>664</v>
      </c>
      <c r="F1415" s="29" t="s">
        <v>665</v>
      </c>
      <c r="G1415" s="29" t="s">
        <v>254</v>
      </c>
      <c r="H1415" s="6">
        <f t="shared" si="69"/>
        <v>-80000</v>
      </c>
      <c r="I1415" s="24">
        <f aca="true" t="shared" si="70" ref="I1415:I1478">+B1415/M1415</f>
        <v>3</v>
      </c>
      <c r="J1415"/>
      <c r="K1415" t="s">
        <v>660</v>
      </c>
      <c r="L1415"/>
      <c r="M1415" s="2">
        <v>500</v>
      </c>
    </row>
    <row r="1416" spans="1:13" s="17" customFormat="1" ht="12.75">
      <c r="A1416" s="1"/>
      <c r="B1416" s="319">
        <v>1200</v>
      </c>
      <c r="C1416" s="1" t="s">
        <v>663</v>
      </c>
      <c r="D1416" s="14" t="s">
        <v>514</v>
      </c>
      <c r="E1416" s="1" t="s">
        <v>664</v>
      </c>
      <c r="F1416" s="29" t="s">
        <v>665</v>
      </c>
      <c r="G1416" s="29" t="s">
        <v>114</v>
      </c>
      <c r="H1416" s="6">
        <f t="shared" si="69"/>
        <v>-81200</v>
      </c>
      <c r="I1416" s="24">
        <f t="shared" si="70"/>
        <v>2.4</v>
      </c>
      <c r="J1416"/>
      <c r="K1416" t="s">
        <v>660</v>
      </c>
      <c r="L1416"/>
      <c r="M1416" s="2">
        <v>500</v>
      </c>
    </row>
    <row r="1417" spans="1:13" s="17" customFormat="1" ht="12.75">
      <c r="A1417" s="1"/>
      <c r="B1417" s="319">
        <v>1800</v>
      </c>
      <c r="C1417" s="1" t="s">
        <v>663</v>
      </c>
      <c r="D1417" s="14" t="s">
        <v>514</v>
      </c>
      <c r="E1417" s="1" t="s">
        <v>664</v>
      </c>
      <c r="F1417" s="29" t="s">
        <v>665</v>
      </c>
      <c r="G1417" s="29" t="s">
        <v>257</v>
      </c>
      <c r="H1417" s="6">
        <f t="shared" si="69"/>
        <v>-83000</v>
      </c>
      <c r="I1417" s="24">
        <f t="shared" si="70"/>
        <v>3.6</v>
      </c>
      <c r="J1417"/>
      <c r="K1417" t="s">
        <v>660</v>
      </c>
      <c r="L1417"/>
      <c r="M1417" s="2">
        <v>500</v>
      </c>
    </row>
    <row r="1418" spans="1:13" s="17" customFormat="1" ht="12.75">
      <c r="A1418" s="1"/>
      <c r="B1418" s="319">
        <v>1200</v>
      </c>
      <c r="C1418" s="14" t="s">
        <v>663</v>
      </c>
      <c r="D1418" s="1" t="s">
        <v>514</v>
      </c>
      <c r="E1418" s="1" t="s">
        <v>664</v>
      </c>
      <c r="F1418" s="29" t="s">
        <v>665</v>
      </c>
      <c r="G1418" s="29" t="s">
        <v>286</v>
      </c>
      <c r="H1418" s="6">
        <f t="shared" si="69"/>
        <v>-84200</v>
      </c>
      <c r="I1418" s="24">
        <f t="shared" si="70"/>
        <v>2.4</v>
      </c>
      <c r="J1418"/>
      <c r="K1418" t="s">
        <v>660</v>
      </c>
      <c r="L1418"/>
      <c r="M1418" s="2">
        <v>500</v>
      </c>
    </row>
    <row r="1419" spans="1:13" s="17" customFormat="1" ht="12.75">
      <c r="A1419" s="1"/>
      <c r="B1419" s="319">
        <v>1200</v>
      </c>
      <c r="C1419" s="1" t="s">
        <v>663</v>
      </c>
      <c r="D1419" s="1" t="s">
        <v>514</v>
      </c>
      <c r="E1419" s="1" t="s">
        <v>664</v>
      </c>
      <c r="F1419" s="29" t="s">
        <v>665</v>
      </c>
      <c r="G1419" s="29" t="s">
        <v>286</v>
      </c>
      <c r="H1419" s="6">
        <f t="shared" si="69"/>
        <v>-85400</v>
      </c>
      <c r="I1419" s="24">
        <f t="shared" si="70"/>
        <v>2.4</v>
      </c>
      <c r="J1419"/>
      <c r="K1419" t="s">
        <v>660</v>
      </c>
      <c r="L1419"/>
      <c r="M1419" s="2">
        <v>500</v>
      </c>
    </row>
    <row r="1420" spans="1:13" s="17" customFormat="1" ht="12.75">
      <c r="A1420" s="1"/>
      <c r="B1420" s="319">
        <v>1200</v>
      </c>
      <c r="C1420" s="1" t="s">
        <v>663</v>
      </c>
      <c r="D1420" s="1" t="s">
        <v>514</v>
      </c>
      <c r="E1420" s="1" t="s">
        <v>664</v>
      </c>
      <c r="F1420" s="29" t="s">
        <v>665</v>
      </c>
      <c r="G1420" s="29" t="s">
        <v>266</v>
      </c>
      <c r="H1420" s="6">
        <f t="shared" si="69"/>
        <v>-86600</v>
      </c>
      <c r="I1420" s="24">
        <f t="shared" si="70"/>
        <v>2.4</v>
      </c>
      <c r="J1420"/>
      <c r="K1420" t="s">
        <v>660</v>
      </c>
      <c r="L1420"/>
      <c r="M1420" s="2">
        <v>500</v>
      </c>
    </row>
    <row r="1421" spans="1:13" s="17" customFormat="1" ht="12.75">
      <c r="A1421" s="14"/>
      <c r="B1421" s="320">
        <v>1000</v>
      </c>
      <c r="C1421" s="14" t="s">
        <v>663</v>
      </c>
      <c r="D1421" s="14" t="s">
        <v>514</v>
      </c>
      <c r="E1421" s="14" t="s">
        <v>664</v>
      </c>
      <c r="F1421" s="32" t="s">
        <v>665</v>
      </c>
      <c r="G1421" s="32" t="s">
        <v>289</v>
      </c>
      <c r="H1421" s="6">
        <f t="shared" si="69"/>
        <v>-87600</v>
      </c>
      <c r="I1421" s="24">
        <f t="shared" si="70"/>
        <v>2</v>
      </c>
      <c r="K1421" s="17" t="s">
        <v>660</v>
      </c>
      <c r="M1421" s="2">
        <v>500</v>
      </c>
    </row>
    <row r="1422" spans="1:13" s="17" customFormat="1" ht="12.75">
      <c r="A1422" s="14"/>
      <c r="B1422" s="320">
        <v>1400</v>
      </c>
      <c r="C1422" s="14" t="s">
        <v>663</v>
      </c>
      <c r="D1422" s="14" t="s">
        <v>514</v>
      </c>
      <c r="E1422" s="14" t="s">
        <v>664</v>
      </c>
      <c r="F1422" s="32" t="s">
        <v>665</v>
      </c>
      <c r="G1422" s="32" t="s">
        <v>369</v>
      </c>
      <c r="H1422" s="6">
        <f t="shared" si="69"/>
        <v>-89000</v>
      </c>
      <c r="I1422" s="24">
        <f t="shared" si="70"/>
        <v>2.8</v>
      </c>
      <c r="K1422" s="17" t="s">
        <v>660</v>
      </c>
      <c r="M1422" s="2">
        <v>500</v>
      </c>
    </row>
    <row r="1423" spans="1:13" s="17" customFormat="1" ht="12.75">
      <c r="A1423" s="14"/>
      <c r="B1423" s="320">
        <v>1200</v>
      </c>
      <c r="C1423" s="14" t="s">
        <v>663</v>
      </c>
      <c r="D1423" s="14" t="s">
        <v>514</v>
      </c>
      <c r="E1423" s="14" t="s">
        <v>664</v>
      </c>
      <c r="F1423" s="32" t="s">
        <v>665</v>
      </c>
      <c r="G1423" s="32" t="s">
        <v>380</v>
      </c>
      <c r="H1423" s="6">
        <f t="shared" si="69"/>
        <v>-90200</v>
      </c>
      <c r="I1423" s="24">
        <f t="shared" si="70"/>
        <v>2.4</v>
      </c>
      <c r="K1423" s="17" t="s">
        <v>660</v>
      </c>
      <c r="M1423" s="2">
        <v>500</v>
      </c>
    </row>
    <row r="1424" spans="1:13" s="17" customFormat="1" ht="12.75">
      <c r="A1424" s="14"/>
      <c r="B1424" s="320">
        <v>1100</v>
      </c>
      <c r="C1424" s="14" t="s">
        <v>663</v>
      </c>
      <c r="D1424" s="14" t="s">
        <v>514</v>
      </c>
      <c r="E1424" s="14" t="s">
        <v>664</v>
      </c>
      <c r="F1424" s="32" t="s">
        <v>665</v>
      </c>
      <c r="G1424" s="32" t="s">
        <v>382</v>
      </c>
      <c r="H1424" s="6">
        <f t="shared" si="69"/>
        <v>-91300</v>
      </c>
      <c r="I1424" s="24">
        <f t="shared" si="70"/>
        <v>2.2</v>
      </c>
      <c r="K1424" s="17" t="s">
        <v>660</v>
      </c>
      <c r="M1424" s="2">
        <v>500</v>
      </c>
    </row>
    <row r="1425" spans="1:13" s="17" customFormat="1" ht="12.75">
      <c r="A1425" s="14"/>
      <c r="B1425" s="320">
        <v>900</v>
      </c>
      <c r="C1425" s="14" t="s">
        <v>663</v>
      </c>
      <c r="D1425" s="14" t="s">
        <v>514</v>
      </c>
      <c r="E1425" s="14" t="s">
        <v>664</v>
      </c>
      <c r="F1425" s="32" t="s">
        <v>665</v>
      </c>
      <c r="G1425" s="32" t="s">
        <v>384</v>
      </c>
      <c r="H1425" s="6">
        <f t="shared" si="69"/>
        <v>-92200</v>
      </c>
      <c r="I1425" s="24">
        <f t="shared" si="70"/>
        <v>1.8</v>
      </c>
      <c r="K1425" s="17" t="s">
        <v>660</v>
      </c>
      <c r="M1425" s="2">
        <v>500</v>
      </c>
    </row>
    <row r="1426" spans="1:13" s="17" customFormat="1" ht="12.75">
      <c r="A1426" s="14"/>
      <c r="B1426" s="320">
        <v>900</v>
      </c>
      <c r="C1426" s="14" t="s">
        <v>663</v>
      </c>
      <c r="D1426" s="14" t="s">
        <v>514</v>
      </c>
      <c r="E1426" s="14" t="s">
        <v>664</v>
      </c>
      <c r="F1426" s="32" t="s">
        <v>665</v>
      </c>
      <c r="G1426" s="32" t="s">
        <v>386</v>
      </c>
      <c r="H1426" s="6">
        <f t="shared" si="69"/>
        <v>-93100</v>
      </c>
      <c r="I1426" s="24">
        <f t="shared" si="70"/>
        <v>1.8</v>
      </c>
      <c r="K1426" s="17" t="s">
        <v>660</v>
      </c>
      <c r="M1426" s="2">
        <v>500</v>
      </c>
    </row>
    <row r="1427" spans="1:13" s="17" customFormat="1" ht="12.75">
      <c r="A1427" s="14"/>
      <c r="B1427" s="320">
        <v>1300</v>
      </c>
      <c r="C1427" s="14" t="s">
        <v>663</v>
      </c>
      <c r="D1427" s="14" t="s">
        <v>514</v>
      </c>
      <c r="E1427" s="14" t="s">
        <v>664</v>
      </c>
      <c r="F1427" s="32" t="s">
        <v>665</v>
      </c>
      <c r="G1427" s="32" t="s">
        <v>386</v>
      </c>
      <c r="H1427" s="6">
        <f t="shared" si="69"/>
        <v>-94400</v>
      </c>
      <c r="I1427" s="24">
        <f t="shared" si="70"/>
        <v>2.6</v>
      </c>
      <c r="K1427" s="17" t="s">
        <v>660</v>
      </c>
      <c r="M1427" s="2">
        <v>500</v>
      </c>
    </row>
    <row r="1428" spans="1:13" s="17" customFormat="1" ht="12.75">
      <c r="A1428" s="1"/>
      <c r="B1428" s="319">
        <v>800</v>
      </c>
      <c r="C1428" s="1" t="s">
        <v>663</v>
      </c>
      <c r="D1428" s="14" t="s">
        <v>514</v>
      </c>
      <c r="E1428" s="1" t="s">
        <v>664</v>
      </c>
      <c r="F1428" s="29" t="s">
        <v>666</v>
      </c>
      <c r="G1428" s="29" t="s">
        <v>76</v>
      </c>
      <c r="H1428" s="6">
        <f t="shared" si="69"/>
        <v>-95200</v>
      </c>
      <c r="I1428" s="24">
        <f t="shared" si="70"/>
        <v>1.6</v>
      </c>
      <c r="J1428"/>
      <c r="K1428" t="s">
        <v>515</v>
      </c>
      <c r="L1428"/>
      <c r="M1428" s="2">
        <v>500</v>
      </c>
    </row>
    <row r="1429" spans="1:13" s="17" customFormat="1" ht="12.75">
      <c r="A1429" s="1"/>
      <c r="B1429" s="320">
        <v>1200</v>
      </c>
      <c r="C1429" s="1" t="s">
        <v>663</v>
      </c>
      <c r="D1429" s="14" t="s">
        <v>514</v>
      </c>
      <c r="E1429" s="1" t="s">
        <v>664</v>
      </c>
      <c r="F1429" s="29" t="s">
        <v>666</v>
      </c>
      <c r="G1429" s="33" t="s">
        <v>38</v>
      </c>
      <c r="H1429" s="6">
        <f t="shared" si="69"/>
        <v>-96400</v>
      </c>
      <c r="I1429" s="24">
        <f t="shared" si="70"/>
        <v>2.4</v>
      </c>
      <c r="J1429"/>
      <c r="K1429" t="s">
        <v>515</v>
      </c>
      <c r="L1429"/>
      <c r="M1429" s="2">
        <v>500</v>
      </c>
    </row>
    <row r="1430" spans="1:13" s="17" customFormat="1" ht="12.75">
      <c r="A1430" s="1"/>
      <c r="B1430" s="320">
        <v>1000</v>
      </c>
      <c r="C1430" s="1" t="s">
        <v>663</v>
      </c>
      <c r="D1430" s="14" t="s">
        <v>514</v>
      </c>
      <c r="E1430" s="1" t="s">
        <v>664</v>
      </c>
      <c r="F1430" s="29" t="s">
        <v>666</v>
      </c>
      <c r="G1430" s="33" t="s">
        <v>40</v>
      </c>
      <c r="H1430" s="6">
        <f t="shared" si="69"/>
        <v>-97400</v>
      </c>
      <c r="I1430" s="24">
        <f t="shared" si="70"/>
        <v>2</v>
      </c>
      <c r="J1430"/>
      <c r="K1430" t="s">
        <v>515</v>
      </c>
      <c r="L1430"/>
      <c r="M1430" s="2">
        <v>500</v>
      </c>
    </row>
    <row r="1431" spans="1:13" s="17" customFormat="1" ht="12.75">
      <c r="A1431" s="1"/>
      <c r="B1431" s="320">
        <v>1500</v>
      </c>
      <c r="C1431" s="1" t="s">
        <v>663</v>
      </c>
      <c r="D1431" s="14" t="s">
        <v>514</v>
      </c>
      <c r="E1431" s="1" t="s">
        <v>664</v>
      </c>
      <c r="F1431" s="29" t="s">
        <v>666</v>
      </c>
      <c r="G1431" s="33" t="s">
        <v>42</v>
      </c>
      <c r="H1431" s="6">
        <f t="shared" si="69"/>
        <v>-98900</v>
      </c>
      <c r="I1431" s="24">
        <f t="shared" si="70"/>
        <v>3</v>
      </c>
      <c r="J1431"/>
      <c r="K1431" t="s">
        <v>515</v>
      </c>
      <c r="L1431"/>
      <c r="M1431" s="2">
        <v>500</v>
      </c>
    </row>
    <row r="1432" spans="1:13" s="17" customFormat="1" ht="12.75">
      <c r="A1432" s="1"/>
      <c r="B1432" s="320">
        <v>600</v>
      </c>
      <c r="C1432" s="1" t="s">
        <v>663</v>
      </c>
      <c r="D1432" s="14" t="s">
        <v>514</v>
      </c>
      <c r="E1432" s="1" t="s">
        <v>664</v>
      </c>
      <c r="F1432" s="29" t="s">
        <v>666</v>
      </c>
      <c r="G1432" s="32" t="s">
        <v>81</v>
      </c>
      <c r="H1432" s="6">
        <f t="shared" si="69"/>
        <v>-99500</v>
      </c>
      <c r="I1432" s="24">
        <f t="shared" si="70"/>
        <v>1.2</v>
      </c>
      <c r="J1432"/>
      <c r="K1432" t="s">
        <v>515</v>
      </c>
      <c r="L1432"/>
      <c r="M1432" s="2">
        <v>500</v>
      </c>
    </row>
    <row r="1433" spans="1:13" s="17" customFormat="1" ht="12.75">
      <c r="A1433" s="1"/>
      <c r="B1433" s="320">
        <v>1500</v>
      </c>
      <c r="C1433" s="1" t="s">
        <v>663</v>
      </c>
      <c r="D1433" s="14" t="s">
        <v>514</v>
      </c>
      <c r="E1433" s="1" t="s">
        <v>664</v>
      </c>
      <c r="F1433" s="29" t="s">
        <v>666</v>
      </c>
      <c r="G1433" s="32" t="s">
        <v>84</v>
      </c>
      <c r="H1433" s="6">
        <f>H1432-B1433</f>
        <v>-101000</v>
      </c>
      <c r="I1433" s="24">
        <f t="shared" si="70"/>
        <v>3</v>
      </c>
      <c r="J1433"/>
      <c r="K1433" t="s">
        <v>515</v>
      </c>
      <c r="L1433"/>
      <c r="M1433" s="2">
        <v>500</v>
      </c>
    </row>
    <row r="1434" spans="1:13" s="17" customFormat="1" ht="12.75">
      <c r="A1434" s="1"/>
      <c r="B1434" s="320">
        <v>1800</v>
      </c>
      <c r="C1434" s="1" t="s">
        <v>663</v>
      </c>
      <c r="D1434" s="14" t="s">
        <v>514</v>
      </c>
      <c r="E1434" s="1" t="s">
        <v>664</v>
      </c>
      <c r="F1434" s="29" t="s">
        <v>666</v>
      </c>
      <c r="G1434" s="32" t="s">
        <v>188</v>
      </c>
      <c r="H1434" s="6">
        <f t="shared" si="69"/>
        <v>-102800</v>
      </c>
      <c r="I1434" s="24">
        <f t="shared" si="70"/>
        <v>3.6</v>
      </c>
      <c r="J1434"/>
      <c r="K1434" t="s">
        <v>515</v>
      </c>
      <c r="L1434"/>
      <c r="M1434" s="2">
        <v>500</v>
      </c>
    </row>
    <row r="1435" spans="1:13" s="17" customFormat="1" ht="12.75">
      <c r="A1435" s="1"/>
      <c r="B1435" s="320">
        <v>1600</v>
      </c>
      <c r="C1435" s="1" t="s">
        <v>663</v>
      </c>
      <c r="D1435" s="14" t="s">
        <v>514</v>
      </c>
      <c r="E1435" s="1" t="s">
        <v>664</v>
      </c>
      <c r="F1435" s="29" t="s">
        <v>666</v>
      </c>
      <c r="G1435" s="32" t="s">
        <v>190</v>
      </c>
      <c r="H1435" s="6">
        <f>H1434-B1435</f>
        <v>-104400</v>
      </c>
      <c r="I1435" s="24">
        <f t="shared" si="70"/>
        <v>3.2</v>
      </c>
      <c r="J1435"/>
      <c r="K1435" t="s">
        <v>515</v>
      </c>
      <c r="L1435"/>
      <c r="M1435" s="2">
        <v>500</v>
      </c>
    </row>
    <row r="1436" spans="1:13" s="17" customFormat="1" ht="12.75">
      <c r="A1436" s="1"/>
      <c r="B1436" s="320">
        <v>1500</v>
      </c>
      <c r="C1436" s="1" t="s">
        <v>663</v>
      </c>
      <c r="D1436" s="14" t="s">
        <v>514</v>
      </c>
      <c r="E1436" s="1" t="s">
        <v>664</v>
      </c>
      <c r="F1436" s="29" t="s">
        <v>666</v>
      </c>
      <c r="G1436" s="32" t="s">
        <v>192</v>
      </c>
      <c r="H1436" s="6">
        <f t="shared" si="69"/>
        <v>-105900</v>
      </c>
      <c r="I1436" s="24">
        <f t="shared" si="70"/>
        <v>3</v>
      </c>
      <c r="J1436"/>
      <c r="K1436" t="s">
        <v>515</v>
      </c>
      <c r="L1436"/>
      <c r="M1436" s="2">
        <v>500</v>
      </c>
    </row>
    <row r="1437" spans="1:13" s="17" customFormat="1" ht="12.75">
      <c r="A1437" s="14"/>
      <c r="B1437" s="320">
        <v>1000</v>
      </c>
      <c r="C1437" s="1" t="s">
        <v>663</v>
      </c>
      <c r="D1437" s="14" t="s">
        <v>514</v>
      </c>
      <c r="E1437" s="1" t="s">
        <v>664</v>
      </c>
      <c r="F1437" s="29" t="s">
        <v>666</v>
      </c>
      <c r="G1437" s="32" t="s">
        <v>192</v>
      </c>
      <c r="H1437" s="6">
        <f t="shared" si="69"/>
        <v>-106900</v>
      </c>
      <c r="I1437" s="24">
        <f t="shared" si="70"/>
        <v>2</v>
      </c>
      <c r="K1437" t="s">
        <v>515</v>
      </c>
      <c r="M1437" s="2">
        <v>500</v>
      </c>
    </row>
    <row r="1438" spans="1:14" s="17" customFormat="1" ht="12.75">
      <c r="A1438" s="1"/>
      <c r="B1438" s="319">
        <v>1500</v>
      </c>
      <c r="C1438" s="1" t="s">
        <v>663</v>
      </c>
      <c r="D1438" s="14" t="s">
        <v>514</v>
      </c>
      <c r="E1438" s="1" t="s">
        <v>664</v>
      </c>
      <c r="F1438" s="29" t="s">
        <v>666</v>
      </c>
      <c r="G1438" s="29" t="s">
        <v>211</v>
      </c>
      <c r="H1438" s="6">
        <f t="shared" si="69"/>
        <v>-108400</v>
      </c>
      <c r="I1438" s="24">
        <f t="shared" si="70"/>
        <v>3</v>
      </c>
      <c r="J1438"/>
      <c r="K1438" t="s">
        <v>515</v>
      </c>
      <c r="L1438"/>
      <c r="M1438" s="2">
        <v>500</v>
      </c>
      <c r="N1438" s="108">
        <v>500</v>
      </c>
    </row>
    <row r="1439" spans="1:13" s="17" customFormat="1" ht="12.75">
      <c r="A1439" s="1"/>
      <c r="B1439" s="319">
        <v>900</v>
      </c>
      <c r="C1439" s="1" t="s">
        <v>663</v>
      </c>
      <c r="D1439" s="14" t="s">
        <v>514</v>
      </c>
      <c r="E1439" s="1" t="s">
        <v>664</v>
      </c>
      <c r="F1439" s="29" t="s">
        <v>666</v>
      </c>
      <c r="G1439" s="29" t="s">
        <v>211</v>
      </c>
      <c r="H1439" s="6">
        <f t="shared" si="69"/>
        <v>-109300</v>
      </c>
      <c r="I1439" s="24">
        <f t="shared" si="70"/>
        <v>1.8</v>
      </c>
      <c r="J1439"/>
      <c r="K1439" t="s">
        <v>515</v>
      </c>
      <c r="L1439"/>
      <c r="M1439" s="2">
        <v>500</v>
      </c>
    </row>
    <row r="1440" spans="1:13" s="17" customFormat="1" ht="12.75">
      <c r="A1440" s="1"/>
      <c r="B1440" s="319">
        <v>600</v>
      </c>
      <c r="C1440" s="1" t="s">
        <v>663</v>
      </c>
      <c r="D1440" s="14" t="s">
        <v>514</v>
      </c>
      <c r="E1440" s="1" t="s">
        <v>664</v>
      </c>
      <c r="F1440" s="29" t="s">
        <v>666</v>
      </c>
      <c r="G1440" s="29" t="s">
        <v>244</v>
      </c>
      <c r="H1440" s="6">
        <f t="shared" si="69"/>
        <v>-109900</v>
      </c>
      <c r="I1440" s="24">
        <f t="shared" si="70"/>
        <v>1.2</v>
      </c>
      <c r="J1440"/>
      <c r="K1440" t="s">
        <v>515</v>
      </c>
      <c r="L1440"/>
      <c r="M1440" s="2">
        <v>500</v>
      </c>
    </row>
    <row r="1441" spans="1:13" s="17" customFormat="1" ht="12.75">
      <c r="A1441" s="1"/>
      <c r="B1441" s="327">
        <v>1500</v>
      </c>
      <c r="C1441" s="1" t="s">
        <v>663</v>
      </c>
      <c r="D1441" s="14" t="s">
        <v>514</v>
      </c>
      <c r="E1441" s="1" t="s">
        <v>664</v>
      </c>
      <c r="F1441" s="29" t="s">
        <v>666</v>
      </c>
      <c r="G1441" s="29" t="s">
        <v>254</v>
      </c>
      <c r="H1441" s="6">
        <f t="shared" si="69"/>
        <v>-111400</v>
      </c>
      <c r="I1441" s="24">
        <f t="shared" si="70"/>
        <v>3</v>
      </c>
      <c r="J1441" s="39"/>
      <c r="K1441" t="s">
        <v>515</v>
      </c>
      <c r="L1441" s="39"/>
      <c r="M1441" s="2">
        <v>500</v>
      </c>
    </row>
    <row r="1442" spans="1:13" s="17" customFormat="1" ht="12.75">
      <c r="A1442" s="1"/>
      <c r="B1442" s="327">
        <v>1700</v>
      </c>
      <c r="C1442" s="1" t="s">
        <v>663</v>
      </c>
      <c r="D1442" s="14" t="s">
        <v>514</v>
      </c>
      <c r="E1442" s="1" t="s">
        <v>664</v>
      </c>
      <c r="F1442" s="29" t="s">
        <v>666</v>
      </c>
      <c r="G1442" s="29" t="s">
        <v>114</v>
      </c>
      <c r="H1442" s="6">
        <f t="shared" si="69"/>
        <v>-113100</v>
      </c>
      <c r="I1442" s="24">
        <f t="shared" si="70"/>
        <v>3.4</v>
      </c>
      <c r="J1442" s="39"/>
      <c r="K1442" t="s">
        <v>515</v>
      </c>
      <c r="L1442" s="39"/>
      <c r="M1442" s="2">
        <v>500</v>
      </c>
    </row>
    <row r="1443" spans="1:13" s="17" customFormat="1" ht="12.75">
      <c r="A1443" s="1"/>
      <c r="B1443" s="327">
        <v>1200</v>
      </c>
      <c r="C1443" s="1" t="s">
        <v>663</v>
      </c>
      <c r="D1443" s="14" t="s">
        <v>514</v>
      </c>
      <c r="E1443" s="1" t="s">
        <v>664</v>
      </c>
      <c r="F1443" s="29" t="s">
        <v>666</v>
      </c>
      <c r="G1443" s="29" t="s">
        <v>257</v>
      </c>
      <c r="H1443" s="6">
        <f t="shared" si="69"/>
        <v>-114300</v>
      </c>
      <c r="I1443" s="24">
        <f t="shared" si="70"/>
        <v>2.4</v>
      </c>
      <c r="J1443" s="39"/>
      <c r="K1443" t="s">
        <v>515</v>
      </c>
      <c r="L1443" s="39"/>
      <c r="M1443" s="2">
        <v>500</v>
      </c>
    </row>
    <row r="1444" spans="1:13" s="17" customFormat="1" ht="12.75">
      <c r="A1444" s="1"/>
      <c r="B1444" s="327">
        <v>1500</v>
      </c>
      <c r="C1444" s="1" t="s">
        <v>663</v>
      </c>
      <c r="D1444" s="14" t="s">
        <v>514</v>
      </c>
      <c r="E1444" s="1" t="s">
        <v>664</v>
      </c>
      <c r="F1444" s="29" t="s">
        <v>666</v>
      </c>
      <c r="G1444" s="29" t="s">
        <v>286</v>
      </c>
      <c r="H1444" s="6">
        <f t="shared" si="69"/>
        <v>-115800</v>
      </c>
      <c r="I1444" s="24">
        <f t="shared" si="70"/>
        <v>3</v>
      </c>
      <c r="J1444" s="39"/>
      <c r="K1444" t="s">
        <v>515</v>
      </c>
      <c r="L1444" s="39"/>
      <c r="M1444" s="2">
        <v>500</v>
      </c>
    </row>
    <row r="1445" spans="1:13" s="17" customFormat="1" ht="12.75">
      <c r="A1445" s="1"/>
      <c r="B1445" s="319">
        <v>1250</v>
      </c>
      <c r="C1445" s="1" t="s">
        <v>663</v>
      </c>
      <c r="D1445" s="14" t="s">
        <v>514</v>
      </c>
      <c r="E1445" s="40" t="s">
        <v>664</v>
      </c>
      <c r="F1445" s="29" t="s">
        <v>666</v>
      </c>
      <c r="G1445" s="29" t="s">
        <v>266</v>
      </c>
      <c r="H1445" s="6">
        <f t="shared" si="69"/>
        <v>-117050</v>
      </c>
      <c r="I1445" s="24">
        <f t="shared" si="70"/>
        <v>2.5</v>
      </c>
      <c r="J1445"/>
      <c r="K1445" t="s">
        <v>515</v>
      </c>
      <c r="L1445"/>
      <c r="M1445" s="2">
        <v>500</v>
      </c>
    </row>
    <row r="1446" spans="1:13" s="17" customFormat="1" ht="12.75">
      <c r="A1446" s="1"/>
      <c r="B1446" s="319">
        <v>600</v>
      </c>
      <c r="C1446" s="1" t="s">
        <v>663</v>
      </c>
      <c r="D1446" s="14" t="s">
        <v>514</v>
      </c>
      <c r="E1446" s="40" t="s">
        <v>664</v>
      </c>
      <c r="F1446" s="29" t="s">
        <v>666</v>
      </c>
      <c r="G1446" s="29" t="s">
        <v>289</v>
      </c>
      <c r="H1446" s="6">
        <f t="shared" si="69"/>
        <v>-117650</v>
      </c>
      <c r="I1446" s="24">
        <f t="shared" si="70"/>
        <v>1.2</v>
      </c>
      <c r="J1446"/>
      <c r="K1446" t="s">
        <v>515</v>
      </c>
      <c r="L1446"/>
      <c r="M1446" s="2">
        <v>500</v>
      </c>
    </row>
    <row r="1447" spans="1:13" s="17" customFormat="1" ht="12.75">
      <c r="A1447" s="1"/>
      <c r="B1447" s="319">
        <v>1300</v>
      </c>
      <c r="C1447" s="1" t="s">
        <v>663</v>
      </c>
      <c r="D1447" s="14" t="s">
        <v>514</v>
      </c>
      <c r="E1447" s="40" t="s">
        <v>664</v>
      </c>
      <c r="F1447" s="29" t="s">
        <v>666</v>
      </c>
      <c r="G1447" s="29" t="s">
        <v>369</v>
      </c>
      <c r="H1447" s="6">
        <f t="shared" si="69"/>
        <v>-118950</v>
      </c>
      <c r="I1447" s="24">
        <f t="shared" si="70"/>
        <v>2.6</v>
      </c>
      <c r="J1447"/>
      <c r="K1447" t="s">
        <v>515</v>
      </c>
      <c r="L1447"/>
      <c r="M1447" s="2">
        <v>500</v>
      </c>
    </row>
    <row r="1448" spans="1:13" s="17" customFormat="1" ht="12.75">
      <c r="A1448" s="1"/>
      <c r="B1448" s="319">
        <v>1500</v>
      </c>
      <c r="C1448" s="40" t="s">
        <v>663</v>
      </c>
      <c r="D1448" s="14" t="s">
        <v>514</v>
      </c>
      <c r="E1448" s="40" t="s">
        <v>664</v>
      </c>
      <c r="F1448" s="29" t="s">
        <v>666</v>
      </c>
      <c r="G1448" s="29" t="s">
        <v>380</v>
      </c>
      <c r="H1448" s="6">
        <f t="shared" si="69"/>
        <v>-120450</v>
      </c>
      <c r="I1448" s="24">
        <f t="shared" si="70"/>
        <v>3</v>
      </c>
      <c r="J1448"/>
      <c r="K1448" t="s">
        <v>515</v>
      </c>
      <c r="L1448"/>
      <c r="M1448" s="2">
        <v>500</v>
      </c>
    </row>
    <row r="1449" spans="1:13" s="17" customFormat="1" ht="12.75">
      <c r="A1449" s="1"/>
      <c r="B1449" s="319">
        <v>1000</v>
      </c>
      <c r="C1449" s="40" t="s">
        <v>663</v>
      </c>
      <c r="D1449" s="14" t="s">
        <v>514</v>
      </c>
      <c r="E1449" s="40" t="s">
        <v>664</v>
      </c>
      <c r="F1449" s="29" t="s">
        <v>666</v>
      </c>
      <c r="G1449" s="29" t="s">
        <v>382</v>
      </c>
      <c r="H1449" s="6">
        <f t="shared" si="69"/>
        <v>-121450</v>
      </c>
      <c r="I1449" s="24">
        <f t="shared" si="70"/>
        <v>2</v>
      </c>
      <c r="J1449"/>
      <c r="K1449" t="s">
        <v>515</v>
      </c>
      <c r="L1449"/>
      <c r="M1449" s="2">
        <v>500</v>
      </c>
    </row>
    <row r="1450" spans="1:13" s="17" customFormat="1" ht="12.75">
      <c r="A1450" s="1"/>
      <c r="B1450" s="319">
        <v>800</v>
      </c>
      <c r="C1450" s="40" t="s">
        <v>663</v>
      </c>
      <c r="D1450" s="14" t="s">
        <v>514</v>
      </c>
      <c r="E1450" s="40" t="s">
        <v>664</v>
      </c>
      <c r="F1450" s="29" t="s">
        <v>666</v>
      </c>
      <c r="G1450" s="29" t="s">
        <v>384</v>
      </c>
      <c r="H1450" s="6">
        <f t="shared" si="69"/>
        <v>-122250</v>
      </c>
      <c r="I1450" s="24">
        <f t="shared" si="70"/>
        <v>1.6</v>
      </c>
      <c r="J1450"/>
      <c r="K1450" t="s">
        <v>515</v>
      </c>
      <c r="L1450"/>
      <c r="M1450" s="2">
        <v>500</v>
      </c>
    </row>
    <row r="1451" spans="1:13" s="17" customFormat="1" ht="12.75">
      <c r="A1451" s="1"/>
      <c r="B1451" s="319">
        <v>800</v>
      </c>
      <c r="C1451" s="1" t="s">
        <v>663</v>
      </c>
      <c r="D1451" s="14" t="s">
        <v>514</v>
      </c>
      <c r="E1451" s="1" t="s">
        <v>664</v>
      </c>
      <c r="F1451" s="29" t="s">
        <v>666</v>
      </c>
      <c r="G1451" s="29" t="s">
        <v>386</v>
      </c>
      <c r="H1451" s="6">
        <f t="shared" si="69"/>
        <v>-123050</v>
      </c>
      <c r="I1451" s="24">
        <f t="shared" si="70"/>
        <v>1.6</v>
      </c>
      <c r="J1451"/>
      <c r="K1451" t="s">
        <v>515</v>
      </c>
      <c r="L1451"/>
      <c r="M1451" s="2">
        <v>500</v>
      </c>
    </row>
    <row r="1452" spans="1:13" s="17" customFormat="1" ht="12.75">
      <c r="A1452" s="1"/>
      <c r="B1452" s="319">
        <v>600</v>
      </c>
      <c r="C1452" s="1" t="s">
        <v>663</v>
      </c>
      <c r="D1452" s="14" t="s">
        <v>514</v>
      </c>
      <c r="E1452" s="1" t="s">
        <v>664</v>
      </c>
      <c r="F1452" s="29" t="s">
        <v>666</v>
      </c>
      <c r="G1452" s="29" t="s">
        <v>402</v>
      </c>
      <c r="H1452" s="6">
        <f t="shared" si="69"/>
        <v>-123650</v>
      </c>
      <c r="I1452" s="24">
        <f t="shared" si="70"/>
        <v>1.2</v>
      </c>
      <c r="J1452"/>
      <c r="K1452" t="s">
        <v>515</v>
      </c>
      <c r="L1452"/>
      <c r="M1452" s="2">
        <v>500</v>
      </c>
    </row>
    <row r="1453" spans="1:13" s="17" customFormat="1" ht="12.75">
      <c r="A1453" s="1"/>
      <c r="B1453" s="319">
        <v>500</v>
      </c>
      <c r="C1453" s="1" t="s">
        <v>663</v>
      </c>
      <c r="D1453" s="14" t="s">
        <v>514</v>
      </c>
      <c r="E1453" s="1" t="s">
        <v>664</v>
      </c>
      <c r="F1453" s="29" t="s">
        <v>667</v>
      </c>
      <c r="G1453" s="29" t="s">
        <v>188</v>
      </c>
      <c r="H1453" s="6">
        <f t="shared" si="69"/>
        <v>-124150</v>
      </c>
      <c r="I1453" s="24">
        <f t="shared" si="70"/>
        <v>1</v>
      </c>
      <c r="J1453"/>
      <c r="K1453" t="s">
        <v>668</v>
      </c>
      <c r="L1453"/>
      <c r="M1453" s="2">
        <v>500</v>
      </c>
    </row>
    <row r="1454" spans="1:13" s="17" customFormat="1" ht="12.75">
      <c r="A1454" s="1"/>
      <c r="B1454" s="320">
        <v>500</v>
      </c>
      <c r="C1454" s="14" t="s">
        <v>663</v>
      </c>
      <c r="D1454" s="14" t="s">
        <v>514</v>
      </c>
      <c r="E1454" s="1" t="s">
        <v>664</v>
      </c>
      <c r="F1454" s="29" t="s">
        <v>667</v>
      </c>
      <c r="G1454" s="32" t="s">
        <v>190</v>
      </c>
      <c r="H1454" s="6">
        <f t="shared" si="69"/>
        <v>-124650</v>
      </c>
      <c r="I1454" s="24">
        <f t="shared" si="70"/>
        <v>1</v>
      </c>
      <c r="J1454"/>
      <c r="K1454" t="s">
        <v>668</v>
      </c>
      <c r="L1454"/>
      <c r="M1454" s="2">
        <v>500</v>
      </c>
    </row>
    <row r="1455" spans="1:13" s="17" customFormat="1" ht="12.75">
      <c r="A1455" s="1"/>
      <c r="B1455" s="320">
        <v>500</v>
      </c>
      <c r="C1455" s="14" t="s">
        <v>663</v>
      </c>
      <c r="D1455" s="14" t="s">
        <v>514</v>
      </c>
      <c r="E1455" s="14" t="s">
        <v>664</v>
      </c>
      <c r="F1455" s="32" t="s">
        <v>667</v>
      </c>
      <c r="G1455" s="32" t="s">
        <v>192</v>
      </c>
      <c r="H1455" s="6">
        <f t="shared" si="69"/>
        <v>-125150</v>
      </c>
      <c r="I1455" s="24">
        <f t="shared" si="70"/>
        <v>1</v>
      </c>
      <c r="J1455"/>
      <c r="K1455" t="s">
        <v>668</v>
      </c>
      <c r="L1455"/>
      <c r="M1455" s="2">
        <v>500</v>
      </c>
    </row>
    <row r="1456" spans="1:13" s="17" customFormat="1" ht="12.75">
      <c r="A1456" s="1"/>
      <c r="B1456" s="319">
        <v>500</v>
      </c>
      <c r="C1456" s="1" t="s">
        <v>663</v>
      </c>
      <c r="D1456" s="14" t="s">
        <v>514</v>
      </c>
      <c r="E1456" s="1" t="s">
        <v>664</v>
      </c>
      <c r="F1456" s="29" t="s">
        <v>667</v>
      </c>
      <c r="G1456" s="29" t="s">
        <v>211</v>
      </c>
      <c r="H1456" s="6">
        <f t="shared" si="69"/>
        <v>-125650</v>
      </c>
      <c r="I1456" s="24">
        <f t="shared" si="70"/>
        <v>1</v>
      </c>
      <c r="J1456"/>
      <c r="K1456" t="s">
        <v>668</v>
      </c>
      <c r="L1456"/>
      <c r="M1456" s="2">
        <v>500</v>
      </c>
    </row>
    <row r="1457" spans="1:13" s="17" customFormat="1" ht="12.75">
      <c r="A1457" s="1"/>
      <c r="B1457" s="319">
        <v>500</v>
      </c>
      <c r="C1457" s="1" t="s">
        <v>663</v>
      </c>
      <c r="D1457" s="14" t="s">
        <v>514</v>
      </c>
      <c r="E1457" s="1" t="s">
        <v>664</v>
      </c>
      <c r="F1457" s="29" t="s">
        <v>667</v>
      </c>
      <c r="G1457" s="29" t="s">
        <v>244</v>
      </c>
      <c r="H1457" s="6">
        <f t="shared" si="69"/>
        <v>-126150</v>
      </c>
      <c r="I1457" s="24">
        <f t="shared" si="70"/>
        <v>1</v>
      </c>
      <c r="J1457"/>
      <c r="K1457" t="s">
        <v>668</v>
      </c>
      <c r="L1457"/>
      <c r="M1457" s="2">
        <v>500</v>
      </c>
    </row>
    <row r="1458" spans="1:13" s="17" customFormat="1" ht="12.75">
      <c r="A1458" s="1"/>
      <c r="B1458" s="319">
        <v>500</v>
      </c>
      <c r="C1458" s="1" t="s">
        <v>663</v>
      </c>
      <c r="D1458" s="14" t="s">
        <v>514</v>
      </c>
      <c r="E1458" s="1" t="s">
        <v>664</v>
      </c>
      <c r="F1458" s="29" t="s">
        <v>667</v>
      </c>
      <c r="G1458" s="29" t="s">
        <v>254</v>
      </c>
      <c r="H1458" s="6">
        <f t="shared" si="69"/>
        <v>-126650</v>
      </c>
      <c r="I1458" s="24">
        <f t="shared" si="70"/>
        <v>1</v>
      </c>
      <c r="J1458"/>
      <c r="K1458" t="s">
        <v>668</v>
      </c>
      <c r="L1458"/>
      <c r="M1458" s="2">
        <v>500</v>
      </c>
    </row>
    <row r="1459" spans="1:13" s="17" customFormat="1" ht="12.75">
      <c r="A1459" s="1"/>
      <c r="B1459" s="320">
        <v>500</v>
      </c>
      <c r="C1459" s="14" t="s">
        <v>663</v>
      </c>
      <c r="D1459" s="14" t="s">
        <v>514</v>
      </c>
      <c r="E1459" s="14" t="s">
        <v>664</v>
      </c>
      <c r="F1459" s="32" t="s">
        <v>667</v>
      </c>
      <c r="G1459" s="32" t="s">
        <v>114</v>
      </c>
      <c r="H1459" s="6">
        <f t="shared" si="69"/>
        <v>-127150</v>
      </c>
      <c r="I1459" s="24">
        <f t="shared" si="70"/>
        <v>1</v>
      </c>
      <c r="J1459"/>
      <c r="K1459" t="s">
        <v>668</v>
      </c>
      <c r="L1459"/>
      <c r="M1459" s="2">
        <v>500</v>
      </c>
    </row>
    <row r="1460" spans="1:13" s="17" customFormat="1" ht="12.75">
      <c r="A1460" s="1"/>
      <c r="B1460" s="319">
        <v>500</v>
      </c>
      <c r="C1460" s="1" t="s">
        <v>663</v>
      </c>
      <c r="D1460" s="14" t="s">
        <v>514</v>
      </c>
      <c r="E1460" s="1" t="s">
        <v>664</v>
      </c>
      <c r="F1460" s="29" t="s">
        <v>667</v>
      </c>
      <c r="G1460" s="29" t="s">
        <v>257</v>
      </c>
      <c r="H1460" s="6">
        <f t="shared" si="69"/>
        <v>-127650</v>
      </c>
      <c r="I1460" s="24">
        <f t="shared" si="70"/>
        <v>1</v>
      </c>
      <c r="J1460"/>
      <c r="K1460" t="s">
        <v>668</v>
      </c>
      <c r="L1460"/>
      <c r="M1460" s="2">
        <v>500</v>
      </c>
    </row>
    <row r="1461" spans="1:13" s="17" customFormat="1" ht="12.75">
      <c r="A1461" s="14"/>
      <c r="B1461" s="320">
        <v>1100</v>
      </c>
      <c r="C1461" s="14" t="s">
        <v>663</v>
      </c>
      <c r="D1461" s="14" t="s">
        <v>514</v>
      </c>
      <c r="E1461" s="14" t="s">
        <v>664</v>
      </c>
      <c r="F1461" s="32" t="s">
        <v>667</v>
      </c>
      <c r="G1461" s="32" t="s">
        <v>286</v>
      </c>
      <c r="H1461" s="6">
        <f t="shared" si="69"/>
        <v>-128750</v>
      </c>
      <c r="I1461" s="24">
        <f t="shared" si="70"/>
        <v>2.2</v>
      </c>
      <c r="K1461" s="17" t="s">
        <v>668</v>
      </c>
      <c r="M1461" s="2">
        <v>500</v>
      </c>
    </row>
    <row r="1462" spans="1:13" s="17" customFormat="1" ht="12.75">
      <c r="A1462" s="14"/>
      <c r="B1462" s="320">
        <v>500</v>
      </c>
      <c r="C1462" s="14" t="s">
        <v>663</v>
      </c>
      <c r="D1462" s="14" t="s">
        <v>514</v>
      </c>
      <c r="E1462" s="14" t="s">
        <v>664</v>
      </c>
      <c r="F1462" s="32" t="s">
        <v>667</v>
      </c>
      <c r="G1462" s="32" t="s">
        <v>266</v>
      </c>
      <c r="H1462" s="6">
        <f t="shared" si="69"/>
        <v>-129250</v>
      </c>
      <c r="I1462" s="24">
        <f t="shared" si="70"/>
        <v>1</v>
      </c>
      <c r="K1462" s="17" t="s">
        <v>668</v>
      </c>
      <c r="M1462" s="2">
        <v>500</v>
      </c>
    </row>
    <row r="1463" spans="1:13" s="17" customFormat="1" ht="12.75">
      <c r="A1463" s="14"/>
      <c r="B1463" s="320">
        <v>500</v>
      </c>
      <c r="C1463" s="14" t="s">
        <v>663</v>
      </c>
      <c r="D1463" s="14" t="s">
        <v>514</v>
      </c>
      <c r="E1463" s="14" t="s">
        <v>664</v>
      </c>
      <c r="F1463" s="32" t="s">
        <v>667</v>
      </c>
      <c r="G1463" s="32" t="s">
        <v>289</v>
      </c>
      <c r="H1463" s="6">
        <f t="shared" si="69"/>
        <v>-129750</v>
      </c>
      <c r="I1463" s="24">
        <f t="shared" si="70"/>
        <v>1</v>
      </c>
      <c r="K1463" s="17" t="s">
        <v>668</v>
      </c>
      <c r="M1463" s="2">
        <v>500</v>
      </c>
    </row>
    <row r="1464" spans="1:13" s="17" customFormat="1" ht="12.75">
      <c r="A1464" s="14"/>
      <c r="B1464" s="320">
        <v>500</v>
      </c>
      <c r="C1464" s="14" t="s">
        <v>663</v>
      </c>
      <c r="D1464" s="14" t="s">
        <v>514</v>
      </c>
      <c r="E1464" s="14" t="s">
        <v>664</v>
      </c>
      <c r="F1464" s="32" t="s">
        <v>667</v>
      </c>
      <c r="G1464" s="32" t="s">
        <v>369</v>
      </c>
      <c r="H1464" s="6">
        <f t="shared" si="69"/>
        <v>-130250</v>
      </c>
      <c r="I1464" s="24">
        <f t="shared" si="70"/>
        <v>1</v>
      </c>
      <c r="K1464" s="17" t="s">
        <v>668</v>
      </c>
      <c r="M1464" s="2">
        <v>500</v>
      </c>
    </row>
    <row r="1465" spans="1:13" s="17" customFormat="1" ht="12.75">
      <c r="A1465" s="14"/>
      <c r="B1465" s="320">
        <v>500</v>
      </c>
      <c r="C1465" s="14" t="s">
        <v>663</v>
      </c>
      <c r="D1465" s="14" t="s">
        <v>514</v>
      </c>
      <c r="E1465" s="14" t="s">
        <v>664</v>
      </c>
      <c r="F1465" s="32" t="s">
        <v>667</v>
      </c>
      <c r="G1465" s="32" t="s">
        <v>380</v>
      </c>
      <c r="H1465" s="6">
        <f t="shared" si="69"/>
        <v>-130750</v>
      </c>
      <c r="I1465" s="24">
        <f t="shared" si="70"/>
        <v>1</v>
      </c>
      <c r="J1465" s="40"/>
      <c r="K1465" s="17" t="s">
        <v>668</v>
      </c>
      <c r="L1465" s="40"/>
      <c r="M1465" s="2">
        <v>500</v>
      </c>
    </row>
    <row r="1466" spans="1:13" s="17" customFormat="1" ht="12.75">
      <c r="A1466" s="14"/>
      <c r="B1466" s="320">
        <v>500</v>
      </c>
      <c r="C1466" s="14" t="s">
        <v>663</v>
      </c>
      <c r="D1466" s="14" t="s">
        <v>514</v>
      </c>
      <c r="E1466" s="14" t="s">
        <v>664</v>
      </c>
      <c r="F1466" s="32" t="s">
        <v>667</v>
      </c>
      <c r="G1466" s="32" t="s">
        <v>382</v>
      </c>
      <c r="H1466" s="6">
        <f t="shared" si="69"/>
        <v>-131250</v>
      </c>
      <c r="I1466" s="24">
        <f t="shared" si="70"/>
        <v>1</v>
      </c>
      <c r="J1466" s="40"/>
      <c r="K1466" s="17" t="s">
        <v>668</v>
      </c>
      <c r="L1466" s="40"/>
      <c r="M1466" s="2">
        <v>500</v>
      </c>
    </row>
    <row r="1467" spans="1:13" s="17" customFormat="1" ht="12.75">
      <c r="A1467" s="14"/>
      <c r="B1467" s="320">
        <v>500</v>
      </c>
      <c r="C1467" s="14" t="s">
        <v>663</v>
      </c>
      <c r="D1467" s="14" t="s">
        <v>514</v>
      </c>
      <c r="E1467" s="14" t="s">
        <v>664</v>
      </c>
      <c r="F1467" s="32" t="s">
        <v>667</v>
      </c>
      <c r="G1467" s="32" t="s">
        <v>384</v>
      </c>
      <c r="H1467" s="6">
        <f t="shared" si="69"/>
        <v>-131750</v>
      </c>
      <c r="I1467" s="24">
        <f t="shared" si="70"/>
        <v>1</v>
      </c>
      <c r="J1467" s="40"/>
      <c r="K1467" s="17" t="s">
        <v>668</v>
      </c>
      <c r="L1467" s="40"/>
      <c r="M1467" s="2">
        <v>500</v>
      </c>
    </row>
    <row r="1468" spans="1:13" s="17" customFormat="1" ht="12.75">
      <c r="A1468" s="14"/>
      <c r="B1468" s="320">
        <v>500</v>
      </c>
      <c r="C1468" s="14" t="s">
        <v>663</v>
      </c>
      <c r="D1468" s="14" t="s">
        <v>514</v>
      </c>
      <c r="E1468" s="14" t="s">
        <v>664</v>
      </c>
      <c r="F1468" s="32" t="s">
        <v>667</v>
      </c>
      <c r="G1468" s="32" t="s">
        <v>386</v>
      </c>
      <c r="H1468" s="6">
        <f t="shared" si="69"/>
        <v>-132250</v>
      </c>
      <c r="I1468" s="24">
        <f t="shared" si="70"/>
        <v>1</v>
      </c>
      <c r="J1468" s="40"/>
      <c r="K1468" s="17" t="s">
        <v>668</v>
      </c>
      <c r="L1468" s="40"/>
      <c r="M1468" s="2">
        <v>500</v>
      </c>
    </row>
    <row r="1469" spans="1:13" s="81" customFormat="1" ht="12.75">
      <c r="A1469" s="13"/>
      <c r="B1469" s="322">
        <f>SUM(B1350:B1468)</f>
        <v>132250</v>
      </c>
      <c r="C1469" s="13" t="s">
        <v>664</v>
      </c>
      <c r="D1469" s="13"/>
      <c r="E1469" s="13"/>
      <c r="F1469" s="20"/>
      <c r="G1469" s="20"/>
      <c r="H1469" s="79">
        <v>0</v>
      </c>
      <c r="I1469" s="80">
        <f t="shared" si="70"/>
        <v>264.5</v>
      </c>
      <c r="M1469" s="2">
        <v>500</v>
      </c>
    </row>
    <row r="1470" spans="1:13" s="17" customFormat="1" ht="12.75">
      <c r="A1470" s="14"/>
      <c r="B1470" s="320"/>
      <c r="C1470" s="14"/>
      <c r="D1470" s="14"/>
      <c r="E1470" s="14"/>
      <c r="F1470" s="32"/>
      <c r="G1470" s="32"/>
      <c r="H1470" s="6">
        <f>H1469-B1470</f>
        <v>0</v>
      </c>
      <c r="I1470" s="24">
        <f t="shared" si="70"/>
        <v>0</v>
      </c>
      <c r="M1470" s="2">
        <v>500</v>
      </c>
    </row>
    <row r="1471" spans="1:13" s="17" customFormat="1" ht="12.75">
      <c r="A1471" s="14"/>
      <c r="B1471" s="320"/>
      <c r="C1471" s="14"/>
      <c r="D1471" s="14"/>
      <c r="E1471" s="14"/>
      <c r="F1471" s="32"/>
      <c r="G1471" s="32"/>
      <c r="H1471" s="6">
        <f aca="true" t="shared" si="71" ref="H1471:H1494">H1470-B1471</f>
        <v>0</v>
      </c>
      <c r="I1471" s="24">
        <f t="shared" si="70"/>
        <v>0</v>
      </c>
      <c r="M1471" s="2">
        <v>500</v>
      </c>
    </row>
    <row r="1472" spans="1:13" s="17" customFormat="1" ht="12.75">
      <c r="A1472" s="1"/>
      <c r="B1472" s="319">
        <v>5000</v>
      </c>
      <c r="C1472" s="1" t="s">
        <v>63</v>
      </c>
      <c r="D1472" s="14" t="s">
        <v>514</v>
      </c>
      <c r="E1472" s="1" t="s">
        <v>1178</v>
      </c>
      <c r="F1472" s="29" t="s">
        <v>670</v>
      </c>
      <c r="G1472" s="29" t="s">
        <v>38</v>
      </c>
      <c r="H1472" s="6">
        <f t="shared" si="71"/>
        <v>-5000</v>
      </c>
      <c r="I1472" s="24">
        <f t="shared" si="70"/>
        <v>10</v>
      </c>
      <c r="J1472"/>
      <c r="K1472" t="s">
        <v>538</v>
      </c>
      <c r="L1472"/>
      <c r="M1472" s="2">
        <v>500</v>
      </c>
    </row>
    <row r="1473" spans="1:13" s="17" customFormat="1" ht="12.75">
      <c r="A1473" s="1"/>
      <c r="B1473" s="319">
        <v>5000</v>
      </c>
      <c r="C1473" s="1" t="s">
        <v>63</v>
      </c>
      <c r="D1473" s="14" t="s">
        <v>514</v>
      </c>
      <c r="E1473" s="1" t="s">
        <v>1178</v>
      </c>
      <c r="F1473" s="29" t="s">
        <v>670</v>
      </c>
      <c r="G1473" s="29" t="s">
        <v>40</v>
      </c>
      <c r="H1473" s="6">
        <f t="shared" si="71"/>
        <v>-10000</v>
      </c>
      <c r="I1473" s="24">
        <f t="shared" si="70"/>
        <v>10</v>
      </c>
      <c r="J1473"/>
      <c r="K1473" t="s">
        <v>538</v>
      </c>
      <c r="L1473"/>
      <c r="M1473" s="2">
        <v>500</v>
      </c>
    </row>
    <row r="1474" spans="1:13" s="17" customFormat="1" ht="12.75">
      <c r="A1474" s="1"/>
      <c r="B1474" s="319">
        <v>5000</v>
      </c>
      <c r="C1474" s="1" t="s">
        <v>63</v>
      </c>
      <c r="D1474" s="14" t="s">
        <v>514</v>
      </c>
      <c r="E1474" s="1" t="s">
        <v>1178</v>
      </c>
      <c r="F1474" s="29" t="s">
        <v>670</v>
      </c>
      <c r="G1474" s="29" t="s">
        <v>42</v>
      </c>
      <c r="H1474" s="6">
        <f t="shared" si="71"/>
        <v>-15000</v>
      </c>
      <c r="I1474" s="24">
        <f t="shared" si="70"/>
        <v>10</v>
      </c>
      <c r="J1474"/>
      <c r="K1474" t="s">
        <v>538</v>
      </c>
      <c r="L1474"/>
      <c r="M1474" s="2">
        <v>500</v>
      </c>
    </row>
    <row r="1475" spans="1:13" s="17" customFormat="1" ht="12.75">
      <c r="A1475" s="1"/>
      <c r="B1475" s="320">
        <v>6500</v>
      </c>
      <c r="C1475" s="14" t="s">
        <v>63</v>
      </c>
      <c r="D1475" s="14" t="s">
        <v>514</v>
      </c>
      <c r="E1475" s="14" t="s">
        <v>1178</v>
      </c>
      <c r="F1475" s="32" t="s">
        <v>671</v>
      </c>
      <c r="G1475" s="32" t="s">
        <v>81</v>
      </c>
      <c r="H1475" s="6">
        <f t="shared" si="71"/>
        <v>-21500</v>
      </c>
      <c r="I1475" s="24">
        <f t="shared" si="70"/>
        <v>13</v>
      </c>
      <c r="J1475" s="39"/>
      <c r="K1475" t="s">
        <v>538</v>
      </c>
      <c r="L1475" s="39"/>
      <c r="M1475" s="2">
        <v>500</v>
      </c>
    </row>
    <row r="1476" spans="1:13" s="17" customFormat="1" ht="12.75">
      <c r="A1476" s="14" t="s">
        <v>1167</v>
      </c>
      <c r="B1476" s="320">
        <v>6500</v>
      </c>
      <c r="C1476" s="14" t="s">
        <v>63</v>
      </c>
      <c r="D1476" s="14" t="s">
        <v>514</v>
      </c>
      <c r="E1476" s="14" t="s">
        <v>1178</v>
      </c>
      <c r="F1476" s="32" t="s">
        <v>671</v>
      </c>
      <c r="G1476" s="32" t="s">
        <v>44</v>
      </c>
      <c r="H1476" s="31">
        <f t="shared" si="71"/>
        <v>-28000</v>
      </c>
      <c r="I1476" s="85">
        <f t="shared" si="70"/>
        <v>13</v>
      </c>
      <c r="J1476" s="40"/>
      <c r="K1476" s="17" t="s">
        <v>538</v>
      </c>
      <c r="L1476" s="40"/>
      <c r="M1476" s="2">
        <v>500</v>
      </c>
    </row>
    <row r="1477" spans="1:13" s="17" customFormat="1" ht="12.75">
      <c r="A1477" s="1"/>
      <c r="B1477" s="320">
        <v>3000</v>
      </c>
      <c r="C1477" s="14" t="s">
        <v>63</v>
      </c>
      <c r="D1477" s="14" t="s">
        <v>514</v>
      </c>
      <c r="E1477" s="14" t="s">
        <v>1178</v>
      </c>
      <c r="F1477" s="32" t="s">
        <v>671</v>
      </c>
      <c r="G1477" s="32" t="s">
        <v>84</v>
      </c>
      <c r="H1477" s="6">
        <f t="shared" si="71"/>
        <v>-31000</v>
      </c>
      <c r="I1477" s="24">
        <f t="shared" si="70"/>
        <v>6</v>
      </c>
      <c r="J1477"/>
      <c r="K1477" t="s">
        <v>538</v>
      </c>
      <c r="L1477"/>
      <c r="M1477" s="2">
        <v>500</v>
      </c>
    </row>
    <row r="1478" spans="1:13" s="17" customFormat="1" ht="12.75">
      <c r="A1478" s="14"/>
      <c r="B1478" s="319">
        <v>5000</v>
      </c>
      <c r="C1478" s="1" t="s">
        <v>63</v>
      </c>
      <c r="D1478" s="1" t="s">
        <v>514</v>
      </c>
      <c r="E1478" s="1" t="s">
        <v>1178</v>
      </c>
      <c r="F1478" s="29" t="s">
        <v>672</v>
      </c>
      <c r="G1478" s="29" t="s">
        <v>254</v>
      </c>
      <c r="H1478" s="6">
        <f t="shared" si="71"/>
        <v>-36000</v>
      </c>
      <c r="I1478" s="24">
        <f t="shared" si="70"/>
        <v>10</v>
      </c>
      <c r="K1478" t="s">
        <v>538</v>
      </c>
      <c r="M1478" s="2">
        <v>500</v>
      </c>
    </row>
    <row r="1479" spans="1:13" s="17" customFormat="1" ht="12.75">
      <c r="A1479" s="1"/>
      <c r="B1479" s="319">
        <v>5000</v>
      </c>
      <c r="C1479" s="1" t="s">
        <v>63</v>
      </c>
      <c r="D1479" s="1" t="s">
        <v>514</v>
      </c>
      <c r="E1479" s="1" t="s">
        <v>1178</v>
      </c>
      <c r="F1479" s="29" t="s">
        <v>673</v>
      </c>
      <c r="G1479" s="29" t="s">
        <v>114</v>
      </c>
      <c r="H1479" s="6">
        <f t="shared" si="71"/>
        <v>-41000</v>
      </c>
      <c r="I1479" s="24">
        <f aca="true" t="shared" si="72" ref="I1479:I1542">+B1479/M1479</f>
        <v>10</v>
      </c>
      <c r="J1479"/>
      <c r="K1479" t="s">
        <v>538</v>
      </c>
      <c r="L1479"/>
      <c r="M1479" s="2">
        <v>500</v>
      </c>
    </row>
    <row r="1480" spans="1:13" s="17" customFormat="1" ht="12.75">
      <c r="A1480" s="1"/>
      <c r="B1480" s="320">
        <v>5000</v>
      </c>
      <c r="C1480" s="1" t="s">
        <v>63</v>
      </c>
      <c r="D1480" s="1" t="s">
        <v>514</v>
      </c>
      <c r="E1480" s="1" t="s">
        <v>1178</v>
      </c>
      <c r="F1480" s="29" t="s">
        <v>673</v>
      </c>
      <c r="G1480" s="29" t="s">
        <v>257</v>
      </c>
      <c r="H1480" s="6">
        <f t="shared" si="71"/>
        <v>-46000</v>
      </c>
      <c r="I1480" s="24">
        <f t="shared" si="72"/>
        <v>10</v>
      </c>
      <c r="J1480"/>
      <c r="K1480" t="s">
        <v>538</v>
      </c>
      <c r="L1480"/>
      <c r="M1480" s="2">
        <v>500</v>
      </c>
    </row>
    <row r="1481" spans="1:13" s="17" customFormat="1" ht="12.75">
      <c r="A1481" s="14"/>
      <c r="B1481" s="319">
        <v>5000</v>
      </c>
      <c r="C1481" s="1" t="s">
        <v>63</v>
      </c>
      <c r="D1481" s="1" t="s">
        <v>514</v>
      </c>
      <c r="E1481" s="1" t="s">
        <v>1178</v>
      </c>
      <c r="F1481" s="29" t="s">
        <v>673</v>
      </c>
      <c r="G1481" s="29" t="s">
        <v>286</v>
      </c>
      <c r="H1481" s="6">
        <f t="shared" si="71"/>
        <v>-51000</v>
      </c>
      <c r="I1481" s="24">
        <f t="shared" si="72"/>
        <v>10</v>
      </c>
      <c r="K1481" t="s">
        <v>538</v>
      </c>
      <c r="M1481" s="2">
        <v>500</v>
      </c>
    </row>
    <row r="1482" spans="1:13" s="17" customFormat="1" ht="12.75">
      <c r="A1482" s="14"/>
      <c r="B1482" s="319">
        <v>5000</v>
      </c>
      <c r="C1482" s="1" t="s">
        <v>63</v>
      </c>
      <c r="D1482" s="1" t="s">
        <v>514</v>
      </c>
      <c r="E1482" s="1" t="s">
        <v>1178</v>
      </c>
      <c r="F1482" s="29" t="s">
        <v>673</v>
      </c>
      <c r="G1482" s="29" t="s">
        <v>266</v>
      </c>
      <c r="H1482" s="6">
        <f t="shared" si="71"/>
        <v>-56000</v>
      </c>
      <c r="I1482" s="24">
        <f t="shared" si="72"/>
        <v>10</v>
      </c>
      <c r="K1482" t="s">
        <v>538</v>
      </c>
      <c r="M1482" s="2">
        <v>500</v>
      </c>
    </row>
    <row r="1483" spans="1:13" s="17" customFormat="1" ht="12.75">
      <c r="A1483" s="1"/>
      <c r="B1483" s="319">
        <v>5000</v>
      </c>
      <c r="C1483" s="1" t="s">
        <v>63</v>
      </c>
      <c r="D1483" s="1" t="s">
        <v>514</v>
      </c>
      <c r="E1483" s="1" t="s">
        <v>1178</v>
      </c>
      <c r="F1483" s="29" t="s">
        <v>673</v>
      </c>
      <c r="G1483" s="29" t="s">
        <v>289</v>
      </c>
      <c r="H1483" s="6">
        <f t="shared" si="71"/>
        <v>-61000</v>
      </c>
      <c r="I1483" s="24">
        <f t="shared" si="72"/>
        <v>10</v>
      </c>
      <c r="J1483"/>
      <c r="K1483" t="s">
        <v>538</v>
      </c>
      <c r="L1483"/>
      <c r="M1483" s="2">
        <v>500</v>
      </c>
    </row>
    <row r="1484" spans="1:13" s="17" customFormat="1" ht="12.75">
      <c r="A1484" s="1"/>
      <c r="B1484" s="319">
        <v>5000</v>
      </c>
      <c r="C1484" s="1" t="s">
        <v>63</v>
      </c>
      <c r="D1484" s="1" t="s">
        <v>514</v>
      </c>
      <c r="E1484" s="1" t="s">
        <v>1178</v>
      </c>
      <c r="F1484" s="29" t="s">
        <v>674</v>
      </c>
      <c r="G1484" s="29" t="s">
        <v>291</v>
      </c>
      <c r="H1484" s="6">
        <f t="shared" si="71"/>
        <v>-66000</v>
      </c>
      <c r="I1484" s="24">
        <f t="shared" si="72"/>
        <v>10</v>
      </c>
      <c r="J1484"/>
      <c r="K1484" t="s">
        <v>538</v>
      </c>
      <c r="L1484"/>
      <c r="M1484" s="2">
        <v>500</v>
      </c>
    </row>
    <row r="1485" spans="2:14" ht="12.75">
      <c r="B1485" s="319">
        <v>5000</v>
      </c>
      <c r="C1485" s="40" t="s">
        <v>63</v>
      </c>
      <c r="D1485" s="14" t="s">
        <v>514</v>
      </c>
      <c r="E1485" s="40" t="s">
        <v>1178</v>
      </c>
      <c r="F1485" s="32" t="s">
        <v>675</v>
      </c>
      <c r="G1485" s="29" t="s">
        <v>44</v>
      </c>
      <c r="H1485" s="6">
        <f t="shared" si="71"/>
        <v>-71000</v>
      </c>
      <c r="I1485" s="24">
        <f t="shared" si="72"/>
        <v>10</v>
      </c>
      <c r="J1485" s="39"/>
      <c r="K1485" t="s">
        <v>636</v>
      </c>
      <c r="L1485" s="39"/>
      <c r="M1485" s="2">
        <v>500</v>
      </c>
      <c r="N1485" s="41">
        <v>500</v>
      </c>
    </row>
    <row r="1486" spans="2:13" ht="12.75">
      <c r="B1486" s="319">
        <v>5000</v>
      </c>
      <c r="C1486" s="1" t="s">
        <v>63</v>
      </c>
      <c r="D1486" s="14" t="s">
        <v>514</v>
      </c>
      <c r="E1486" s="1" t="s">
        <v>1178</v>
      </c>
      <c r="F1486" s="32" t="s">
        <v>676</v>
      </c>
      <c r="G1486" s="29" t="s">
        <v>84</v>
      </c>
      <c r="H1486" s="6">
        <f t="shared" si="71"/>
        <v>-76000</v>
      </c>
      <c r="I1486" s="24">
        <f t="shared" si="72"/>
        <v>10</v>
      </c>
      <c r="K1486" t="s">
        <v>636</v>
      </c>
      <c r="M1486" s="2">
        <v>500</v>
      </c>
    </row>
    <row r="1487" spans="2:13" ht="12.75">
      <c r="B1487" s="319">
        <v>5000</v>
      </c>
      <c r="C1487" s="1" t="s">
        <v>63</v>
      </c>
      <c r="D1487" s="1" t="s">
        <v>514</v>
      </c>
      <c r="E1487" s="1" t="s">
        <v>1178</v>
      </c>
      <c r="F1487" s="32" t="s">
        <v>677</v>
      </c>
      <c r="G1487" s="29" t="s">
        <v>188</v>
      </c>
      <c r="H1487" s="6">
        <f t="shared" si="71"/>
        <v>-81000</v>
      </c>
      <c r="I1487" s="24">
        <f t="shared" si="72"/>
        <v>10</v>
      </c>
      <c r="K1487" t="s">
        <v>636</v>
      </c>
      <c r="M1487" s="2">
        <v>500</v>
      </c>
    </row>
    <row r="1488" spans="2:13" ht="12.75">
      <c r="B1488" s="319">
        <v>5000</v>
      </c>
      <c r="C1488" s="1" t="s">
        <v>63</v>
      </c>
      <c r="D1488" s="1" t="s">
        <v>514</v>
      </c>
      <c r="E1488" s="1" t="s">
        <v>1178</v>
      </c>
      <c r="F1488" s="32" t="s">
        <v>677</v>
      </c>
      <c r="G1488" s="29" t="s">
        <v>190</v>
      </c>
      <c r="H1488" s="6">
        <f t="shared" si="71"/>
        <v>-86000</v>
      </c>
      <c r="I1488" s="24">
        <f t="shared" si="72"/>
        <v>10</v>
      </c>
      <c r="K1488" t="s">
        <v>636</v>
      </c>
      <c r="M1488" s="2">
        <v>500</v>
      </c>
    </row>
    <row r="1489" spans="2:13" ht="12.75">
      <c r="B1489" s="319">
        <v>5000</v>
      </c>
      <c r="C1489" s="1" t="s">
        <v>63</v>
      </c>
      <c r="D1489" s="1" t="s">
        <v>514</v>
      </c>
      <c r="E1489" s="1" t="s">
        <v>1178</v>
      </c>
      <c r="F1489" s="32" t="s">
        <v>678</v>
      </c>
      <c r="G1489" s="29" t="s">
        <v>192</v>
      </c>
      <c r="H1489" s="6">
        <f t="shared" si="71"/>
        <v>-91000</v>
      </c>
      <c r="I1489" s="24">
        <f t="shared" si="72"/>
        <v>10</v>
      </c>
      <c r="K1489" t="s">
        <v>636</v>
      </c>
      <c r="M1489" s="2">
        <v>500</v>
      </c>
    </row>
    <row r="1490" spans="2:13" ht="12.75">
      <c r="B1490" s="319">
        <v>5000</v>
      </c>
      <c r="C1490" s="1" t="s">
        <v>63</v>
      </c>
      <c r="D1490" s="1" t="s">
        <v>514</v>
      </c>
      <c r="E1490" s="1" t="s">
        <v>1178</v>
      </c>
      <c r="F1490" s="32" t="s">
        <v>679</v>
      </c>
      <c r="G1490" s="29" t="s">
        <v>252</v>
      </c>
      <c r="H1490" s="6">
        <f t="shared" si="71"/>
        <v>-96000</v>
      </c>
      <c r="I1490" s="24">
        <f t="shared" si="72"/>
        <v>10</v>
      </c>
      <c r="K1490" t="s">
        <v>636</v>
      </c>
      <c r="M1490" s="2">
        <v>500</v>
      </c>
    </row>
    <row r="1491" spans="2:13" ht="12.75">
      <c r="B1491" s="319">
        <v>5000</v>
      </c>
      <c r="C1491" s="1" t="s">
        <v>63</v>
      </c>
      <c r="D1491" s="1" t="s">
        <v>514</v>
      </c>
      <c r="E1491" s="1" t="s">
        <v>1178</v>
      </c>
      <c r="F1491" s="32" t="s">
        <v>680</v>
      </c>
      <c r="G1491" s="29" t="s">
        <v>114</v>
      </c>
      <c r="H1491" s="6">
        <f t="shared" si="71"/>
        <v>-101000</v>
      </c>
      <c r="I1491" s="24">
        <f t="shared" si="72"/>
        <v>10</v>
      </c>
      <c r="K1491" t="s">
        <v>636</v>
      </c>
      <c r="M1491" s="2">
        <v>500</v>
      </c>
    </row>
    <row r="1492" spans="2:13" ht="12.75">
      <c r="B1492" s="319">
        <v>5000</v>
      </c>
      <c r="C1492" s="1" t="s">
        <v>63</v>
      </c>
      <c r="D1492" s="1" t="s">
        <v>514</v>
      </c>
      <c r="E1492" s="1" t="s">
        <v>1178</v>
      </c>
      <c r="F1492" s="32" t="s">
        <v>681</v>
      </c>
      <c r="G1492" s="29" t="s">
        <v>291</v>
      </c>
      <c r="H1492" s="6">
        <f t="shared" si="71"/>
        <v>-106000</v>
      </c>
      <c r="I1492" s="24">
        <f t="shared" si="72"/>
        <v>10</v>
      </c>
      <c r="K1492" s="17" t="s">
        <v>636</v>
      </c>
      <c r="M1492" s="2">
        <v>500</v>
      </c>
    </row>
    <row r="1493" spans="1:13" s="81" customFormat="1" ht="12.75">
      <c r="A1493" s="13"/>
      <c r="B1493" s="322">
        <f>SUM(B1472:B1492)</f>
        <v>106000</v>
      </c>
      <c r="C1493" s="13" t="s">
        <v>63</v>
      </c>
      <c r="D1493" s="13"/>
      <c r="E1493" s="13"/>
      <c r="F1493" s="20"/>
      <c r="G1493" s="20"/>
      <c r="H1493" s="79">
        <v>0</v>
      </c>
      <c r="I1493" s="80">
        <f t="shared" si="72"/>
        <v>212</v>
      </c>
      <c r="M1493" s="2">
        <v>500</v>
      </c>
    </row>
    <row r="1494" spans="1:13" s="17" customFormat="1" ht="12.75">
      <c r="A1494" s="14"/>
      <c r="B1494" s="320"/>
      <c r="C1494" s="14"/>
      <c r="D1494" s="14"/>
      <c r="E1494" s="14"/>
      <c r="F1494" s="32"/>
      <c r="G1494" s="32"/>
      <c r="H1494" s="6">
        <f t="shared" si="71"/>
        <v>0</v>
      </c>
      <c r="I1494" s="24">
        <f t="shared" si="72"/>
        <v>0</v>
      </c>
      <c r="M1494" s="2">
        <v>500</v>
      </c>
    </row>
    <row r="1495" spans="1:13" s="17" customFormat="1" ht="12.75">
      <c r="A1495" s="14"/>
      <c r="B1495" s="320"/>
      <c r="C1495" s="14"/>
      <c r="D1495" s="14"/>
      <c r="E1495" s="14"/>
      <c r="F1495" s="32"/>
      <c r="G1495" s="32"/>
      <c r="H1495" s="6">
        <f>H1494-B1495</f>
        <v>0</v>
      </c>
      <c r="I1495" s="24">
        <f t="shared" si="72"/>
        <v>0</v>
      </c>
      <c r="M1495" s="2">
        <v>500</v>
      </c>
    </row>
    <row r="1496" spans="1:13" s="17" customFormat="1" ht="12.75">
      <c r="A1496" s="1"/>
      <c r="B1496" s="320">
        <v>2000</v>
      </c>
      <c r="C1496" s="14" t="s">
        <v>66</v>
      </c>
      <c r="D1496" s="14" t="s">
        <v>514</v>
      </c>
      <c r="E1496" s="14" t="s">
        <v>1178</v>
      </c>
      <c r="F1496" s="32" t="s">
        <v>629</v>
      </c>
      <c r="G1496" s="32" t="s">
        <v>38</v>
      </c>
      <c r="H1496" s="6">
        <f aca="true" t="shared" si="73" ref="H1496:H1506">H1495-B1496</f>
        <v>-2000</v>
      </c>
      <c r="I1496" s="24">
        <f t="shared" si="72"/>
        <v>4</v>
      </c>
      <c r="J1496"/>
      <c r="K1496" t="s">
        <v>538</v>
      </c>
      <c r="L1496"/>
      <c r="M1496" s="2">
        <v>500</v>
      </c>
    </row>
    <row r="1497" spans="1:13" s="17" customFormat="1" ht="12.75">
      <c r="A1497" s="1"/>
      <c r="B1497" s="319">
        <v>2000</v>
      </c>
      <c r="C1497" s="1" t="s">
        <v>66</v>
      </c>
      <c r="D1497" s="14" t="s">
        <v>514</v>
      </c>
      <c r="E1497" s="1" t="s">
        <v>1178</v>
      </c>
      <c r="F1497" s="29" t="s">
        <v>629</v>
      </c>
      <c r="G1497" s="29" t="s">
        <v>40</v>
      </c>
      <c r="H1497" s="6">
        <f t="shared" si="73"/>
        <v>-4000</v>
      </c>
      <c r="I1497" s="24">
        <f t="shared" si="72"/>
        <v>4</v>
      </c>
      <c r="J1497"/>
      <c r="K1497" t="s">
        <v>538</v>
      </c>
      <c r="L1497"/>
      <c r="M1497" s="2">
        <v>500</v>
      </c>
    </row>
    <row r="1498" spans="1:13" s="17" customFormat="1" ht="12.75">
      <c r="A1498" s="1"/>
      <c r="B1498" s="319">
        <v>2000</v>
      </c>
      <c r="C1498" s="1" t="s">
        <v>66</v>
      </c>
      <c r="D1498" s="14" t="s">
        <v>514</v>
      </c>
      <c r="E1498" s="1" t="s">
        <v>1178</v>
      </c>
      <c r="F1498" s="29" t="s">
        <v>629</v>
      </c>
      <c r="G1498" s="29" t="s">
        <v>42</v>
      </c>
      <c r="H1498" s="6">
        <f t="shared" si="73"/>
        <v>-6000</v>
      </c>
      <c r="I1498" s="24">
        <f t="shared" si="72"/>
        <v>4</v>
      </c>
      <c r="J1498"/>
      <c r="K1498" t="s">
        <v>538</v>
      </c>
      <c r="L1498"/>
      <c r="M1498" s="2">
        <v>500</v>
      </c>
    </row>
    <row r="1499" spans="1:13" s="17" customFormat="1" ht="12.75">
      <c r="A1499" s="1"/>
      <c r="B1499" s="320">
        <v>2000</v>
      </c>
      <c r="C1499" s="14" t="s">
        <v>66</v>
      </c>
      <c r="D1499" s="14" t="s">
        <v>514</v>
      </c>
      <c r="E1499" s="14" t="s">
        <v>1178</v>
      </c>
      <c r="F1499" s="32" t="s">
        <v>629</v>
      </c>
      <c r="G1499" s="32" t="s">
        <v>81</v>
      </c>
      <c r="H1499" s="6">
        <f t="shared" si="73"/>
        <v>-8000</v>
      </c>
      <c r="I1499" s="24">
        <f t="shared" si="72"/>
        <v>4</v>
      </c>
      <c r="J1499" s="39"/>
      <c r="K1499" t="s">
        <v>538</v>
      </c>
      <c r="L1499" s="39"/>
      <c r="M1499" s="2">
        <v>500</v>
      </c>
    </row>
    <row r="1500" spans="1:13" s="17" customFormat="1" ht="12.75">
      <c r="A1500" s="1"/>
      <c r="B1500" s="320">
        <v>2000</v>
      </c>
      <c r="C1500" s="14" t="s">
        <v>66</v>
      </c>
      <c r="D1500" s="14" t="s">
        <v>514</v>
      </c>
      <c r="E1500" s="14" t="s">
        <v>1178</v>
      </c>
      <c r="F1500" s="32" t="s">
        <v>629</v>
      </c>
      <c r="G1500" s="32" t="s">
        <v>44</v>
      </c>
      <c r="H1500" s="6">
        <f t="shared" si="73"/>
        <v>-10000</v>
      </c>
      <c r="I1500" s="24">
        <f t="shared" si="72"/>
        <v>4</v>
      </c>
      <c r="J1500" s="39"/>
      <c r="K1500" t="s">
        <v>538</v>
      </c>
      <c r="L1500" s="39"/>
      <c r="M1500" s="2">
        <v>500</v>
      </c>
    </row>
    <row r="1501" spans="1:13" s="17" customFormat="1" ht="12.75">
      <c r="A1501" s="1"/>
      <c r="B1501" s="320">
        <v>2000</v>
      </c>
      <c r="C1501" s="14" t="s">
        <v>66</v>
      </c>
      <c r="D1501" s="14" t="s">
        <v>514</v>
      </c>
      <c r="E1501" s="14" t="s">
        <v>1178</v>
      </c>
      <c r="F1501" s="32" t="s">
        <v>629</v>
      </c>
      <c r="G1501" s="32" t="s">
        <v>84</v>
      </c>
      <c r="H1501" s="6">
        <f t="shared" si="73"/>
        <v>-12000</v>
      </c>
      <c r="I1501" s="24">
        <f t="shared" si="72"/>
        <v>4</v>
      </c>
      <c r="J1501"/>
      <c r="K1501" t="s">
        <v>538</v>
      </c>
      <c r="L1501"/>
      <c r="M1501" s="2">
        <v>500</v>
      </c>
    </row>
    <row r="1502" spans="1:13" s="17" customFormat="1" ht="12.75">
      <c r="A1502" s="1"/>
      <c r="B1502" s="328">
        <v>2000</v>
      </c>
      <c r="C1502" s="109" t="s">
        <v>66</v>
      </c>
      <c r="D1502" s="109" t="s">
        <v>514</v>
      </c>
      <c r="E1502" s="109" t="s">
        <v>1178</v>
      </c>
      <c r="F1502" s="110" t="s">
        <v>629</v>
      </c>
      <c r="G1502" s="29" t="s">
        <v>254</v>
      </c>
      <c r="H1502" s="6">
        <f t="shared" si="73"/>
        <v>-14000</v>
      </c>
      <c r="I1502" s="24">
        <f t="shared" si="72"/>
        <v>4</v>
      </c>
      <c r="J1502"/>
      <c r="K1502" t="s">
        <v>538</v>
      </c>
      <c r="L1502"/>
      <c r="M1502" s="2">
        <v>500</v>
      </c>
    </row>
    <row r="1503" spans="1:13" s="17" customFormat="1" ht="12.75">
      <c r="A1503" s="14"/>
      <c r="B1503" s="319">
        <v>2000</v>
      </c>
      <c r="C1503" s="1" t="s">
        <v>66</v>
      </c>
      <c r="D1503" s="1" t="s">
        <v>514</v>
      </c>
      <c r="E1503" s="1" t="s">
        <v>1178</v>
      </c>
      <c r="F1503" s="29" t="s">
        <v>629</v>
      </c>
      <c r="G1503" s="29" t="s">
        <v>114</v>
      </c>
      <c r="H1503" s="6">
        <f t="shared" si="73"/>
        <v>-16000</v>
      </c>
      <c r="I1503" s="24">
        <f t="shared" si="72"/>
        <v>4</v>
      </c>
      <c r="K1503" t="s">
        <v>538</v>
      </c>
      <c r="M1503" s="2">
        <v>500</v>
      </c>
    </row>
    <row r="1504" spans="1:13" s="17" customFormat="1" ht="12.75">
      <c r="A1504" s="1"/>
      <c r="B1504" s="319">
        <v>2000</v>
      </c>
      <c r="C1504" s="1" t="s">
        <v>66</v>
      </c>
      <c r="D1504" s="1" t="s">
        <v>514</v>
      </c>
      <c r="E1504" s="1" t="s">
        <v>1178</v>
      </c>
      <c r="F1504" s="29" t="s">
        <v>629</v>
      </c>
      <c r="G1504" s="29" t="s">
        <v>257</v>
      </c>
      <c r="H1504" s="6">
        <f t="shared" si="73"/>
        <v>-18000</v>
      </c>
      <c r="I1504" s="24">
        <f t="shared" si="72"/>
        <v>4</v>
      </c>
      <c r="J1504"/>
      <c r="K1504" t="s">
        <v>538</v>
      </c>
      <c r="L1504"/>
      <c r="M1504" s="2">
        <v>500</v>
      </c>
    </row>
    <row r="1505" spans="1:13" s="17" customFormat="1" ht="12.75">
      <c r="A1505" s="14"/>
      <c r="B1505" s="319">
        <v>2000</v>
      </c>
      <c r="C1505" s="1" t="s">
        <v>66</v>
      </c>
      <c r="D1505" s="1" t="s">
        <v>514</v>
      </c>
      <c r="E1505" s="1" t="s">
        <v>1178</v>
      </c>
      <c r="F1505" s="29" t="s">
        <v>629</v>
      </c>
      <c r="G1505" s="29" t="s">
        <v>286</v>
      </c>
      <c r="H1505" s="6">
        <f t="shared" si="73"/>
        <v>-20000</v>
      </c>
      <c r="I1505" s="24">
        <f t="shared" si="72"/>
        <v>4</v>
      </c>
      <c r="K1505" t="s">
        <v>538</v>
      </c>
      <c r="M1505" s="2">
        <v>500</v>
      </c>
    </row>
    <row r="1506" spans="1:13" s="17" customFormat="1" ht="12.75">
      <c r="A1506" s="14"/>
      <c r="B1506" s="319">
        <v>2000</v>
      </c>
      <c r="C1506" s="1" t="s">
        <v>66</v>
      </c>
      <c r="D1506" s="1" t="s">
        <v>514</v>
      </c>
      <c r="E1506" s="1" t="s">
        <v>1178</v>
      </c>
      <c r="F1506" s="29" t="s">
        <v>629</v>
      </c>
      <c r="G1506" s="29" t="s">
        <v>266</v>
      </c>
      <c r="H1506" s="6">
        <f t="shared" si="73"/>
        <v>-22000</v>
      </c>
      <c r="I1506" s="24">
        <f t="shared" si="72"/>
        <v>4</v>
      </c>
      <c r="K1506" t="s">
        <v>538</v>
      </c>
      <c r="M1506" s="2">
        <v>500</v>
      </c>
    </row>
    <row r="1507" spans="1:13" s="17" customFormat="1" ht="12.75">
      <c r="A1507" s="1"/>
      <c r="B1507" s="319">
        <v>2000</v>
      </c>
      <c r="C1507" s="1" t="s">
        <v>66</v>
      </c>
      <c r="D1507" s="1" t="s">
        <v>514</v>
      </c>
      <c r="E1507" s="1" t="s">
        <v>1178</v>
      </c>
      <c r="F1507" s="29" t="s">
        <v>629</v>
      </c>
      <c r="G1507" s="29" t="s">
        <v>289</v>
      </c>
      <c r="H1507" s="6">
        <f>H1506-B1507</f>
        <v>-24000</v>
      </c>
      <c r="I1507" s="24">
        <f t="shared" si="72"/>
        <v>4</v>
      </c>
      <c r="J1507"/>
      <c r="K1507" t="s">
        <v>538</v>
      </c>
      <c r="L1507"/>
      <c r="M1507" s="2">
        <v>500</v>
      </c>
    </row>
    <row r="1508" spans="1:13" s="17" customFormat="1" ht="12.75">
      <c r="A1508" s="1"/>
      <c r="B1508" s="319">
        <v>2000</v>
      </c>
      <c r="C1508" s="1" t="s">
        <v>66</v>
      </c>
      <c r="D1508" s="1" t="s">
        <v>514</v>
      </c>
      <c r="E1508" s="1" t="s">
        <v>1178</v>
      </c>
      <c r="F1508" s="29" t="s">
        <v>629</v>
      </c>
      <c r="G1508" s="29" t="s">
        <v>291</v>
      </c>
      <c r="H1508" s="6">
        <f aca="true" t="shared" si="74" ref="H1508:H1524">H1507-B1508</f>
        <v>-26000</v>
      </c>
      <c r="I1508" s="24">
        <f t="shared" si="72"/>
        <v>4</v>
      </c>
      <c r="J1508"/>
      <c r="K1508" t="s">
        <v>538</v>
      </c>
      <c r="L1508"/>
      <c r="M1508" s="2">
        <v>500</v>
      </c>
    </row>
    <row r="1509" spans="1:13" s="17" customFormat="1" ht="12.75">
      <c r="A1509" s="1"/>
      <c r="B1509" s="319">
        <v>2000</v>
      </c>
      <c r="C1509" s="1" t="s">
        <v>66</v>
      </c>
      <c r="D1509" s="1" t="s">
        <v>514</v>
      </c>
      <c r="E1509" s="1" t="s">
        <v>1178</v>
      </c>
      <c r="F1509" s="29" t="s">
        <v>629</v>
      </c>
      <c r="G1509" s="29" t="s">
        <v>369</v>
      </c>
      <c r="H1509" s="6">
        <f t="shared" si="74"/>
        <v>-28000</v>
      </c>
      <c r="I1509" s="24">
        <f t="shared" si="72"/>
        <v>4</v>
      </c>
      <c r="J1509"/>
      <c r="K1509" t="s">
        <v>538</v>
      </c>
      <c r="L1509"/>
      <c r="M1509" s="2">
        <v>500</v>
      </c>
    </row>
    <row r="1510" spans="2:13" ht="12.75">
      <c r="B1510" s="319">
        <v>2000</v>
      </c>
      <c r="C1510" s="1" t="s">
        <v>66</v>
      </c>
      <c r="D1510" s="14" t="s">
        <v>514</v>
      </c>
      <c r="E1510" s="1" t="s">
        <v>1178</v>
      </c>
      <c r="F1510" s="32" t="s">
        <v>638</v>
      </c>
      <c r="G1510" s="29" t="s">
        <v>44</v>
      </c>
      <c r="H1510" s="6">
        <f t="shared" si="74"/>
        <v>-30000</v>
      </c>
      <c r="I1510" s="24">
        <f t="shared" si="72"/>
        <v>4</v>
      </c>
      <c r="K1510" t="s">
        <v>636</v>
      </c>
      <c r="M1510" s="2">
        <v>500</v>
      </c>
    </row>
    <row r="1511" spans="2:13" ht="12.75">
      <c r="B1511" s="319">
        <v>2000</v>
      </c>
      <c r="C1511" s="1" t="s">
        <v>66</v>
      </c>
      <c r="D1511" s="14" t="s">
        <v>514</v>
      </c>
      <c r="E1511" s="1" t="s">
        <v>1178</v>
      </c>
      <c r="F1511" s="32" t="s">
        <v>638</v>
      </c>
      <c r="G1511" s="29" t="s">
        <v>84</v>
      </c>
      <c r="H1511" s="6">
        <f t="shared" si="74"/>
        <v>-32000</v>
      </c>
      <c r="I1511" s="24">
        <f t="shared" si="72"/>
        <v>4</v>
      </c>
      <c r="K1511" t="s">
        <v>636</v>
      </c>
      <c r="M1511" s="2">
        <v>500</v>
      </c>
    </row>
    <row r="1512" spans="2:13" ht="12.75">
      <c r="B1512" s="319">
        <v>2000</v>
      </c>
      <c r="C1512" s="1" t="s">
        <v>66</v>
      </c>
      <c r="D1512" s="1" t="s">
        <v>514</v>
      </c>
      <c r="E1512" s="1" t="s">
        <v>1178</v>
      </c>
      <c r="F1512" s="32" t="s">
        <v>638</v>
      </c>
      <c r="G1512" s="29" t="s">
        <v>188</v>
      </c>
      <c r="H1512" s="6">
        <f t="shared" si="74"/>
        <v>-34000</v>
      </c>
      <c r="I1512" s="24">
        <f t="shared" si="72"/>
        <v>4</v>
      </c>
      <c r="K1512" t="s">
        <v>636</v>
      </c>
      <c r="M1512" s="2">
        <v>500</v>
      </c>
    </row>
    <row r="1513" spans="2:13" ht="12.75">
      <c r="B1513" s="319">
        <v>500</v>
      </c>
      <c r="C1513" s="1" t="s">
        <v>66</v>
      </c>
      <c r="D1513" s="1" t="s">
        <v>514</v>
      </c>
      <c r="E1513" s="1" t="s">
        <v>1178</v>
      </c>
      <c r="F1513" s="32" t="s">
        <v>638</v>
      </c>
      <c r="G1513" s="29" t="s">
        <v>188</v>
      </c>
      <c r="H1513" s="6">
        <f t="shared" si="74"/>
        <v>-34500</v>
      </c>
      <c r="I1513" s="24">
        <f>+B1513/M1513</f>
        <v>1</v>
      </c>
      <c r="K1513" t="s">
        <v>636</v>
      </c>
      <c r="M1513" s="2">
        <v>500</v>
      </c>
    </row>
    <row r="1514" spans="2:13" ht="12.75">
      <c r="B1514" s="319">
        <v>2000</v>
      </c>
      <c r="C1514" s="1" t="s">
        <v>66</v>
      </c>
      <c r="D1514" s="1" t="s">
        <v>514</v>
      </c>
      <c r="E1514" s="1" t="s">
        <v>1178</v>
      </c>
      <c r="F1514" s="32" t="s">
        <v>638</v>
      </c>
      <c r="G1514" s="29" t="s">
        <v>190</v>
      </c>
      <c r="H1514" s="6">
        <f t="shared" si="74"/>
        <v>-36500</v>
      </c>
      <c r="I1514" s="24">
        <f t="shared" si="72"/>
        <v>4</v>
      </c>
      <c r="K1514" t="s">
        <v>636</v>
      </c>
      <c r="M1514" s="2">
        <v>500</v>
      </c>
    </row>
    <row r="1515" spans="2:13" ht="12.75">
      <c r="B1515" s="319">
        <v>500</v>
      </c>
      <c r="C1515" s="1" t="s">
        <v>66</v>
      </c>
      <c r="D1515" s="1" t="s">
        <v>514</v>
      </c>
      <c r="E1515" s="1" t="s">
        <v>1178</v>
      </c>
      <c r="F1515" s="32" t="s">
        <v>638</v>
      </c>
      <c r="G1515" s="29" t="s">
        <v>190</v>
      </c>
      <c r="H1515" s="6">
        <f t="shared" si="74"/>
        <v>-37000</v>
      </c>
      <c r="I1515" s="24">
        <f t="shared" si="72"/>
        <v>1</v>
      </c>
      <c r="K1515" t="s">
        <v>636</v>
      </c>
      <c r="M1515" s="2">
        <v>500</v>
      </c>
    </row>
    <row r="1516" spans="2:13" ht="12.75">
      <c r="B1516" s="319">
        <v>2000</v>
      </c>
      <c r="C1516" s="1" t="s">
        <v>66</v>
      </c>
      <c r="D1516" s="1" t="s">
        <v>514</v>
      </c>
      <c r="E1516" s="1" t="s">
        <v>1178</v>
      </c>
      <c r="F1516" s="32" t="s">
        <v>638</v>
      </c>
      <c r="G1516" s="29" t="s">
        <v>192</v>
      </c>
      <c r="H1516" s="6">
        <f t="shared" si="74"/>
        <v>-39000</v>
      </c>
      <c r="I1516" s="24">
        <f t="shared" si="72"/>
        <v>4</v>
      </c>
      <c r="K1516" t="s">
        <v>636</v>
      </c>
      <c r="M1516" s="2">
        <v>500</v>
      </c>
    </row>
    <row r="1517" spans="2:13" ht="12.75">
      <c r="B1517" s="319">
        <v>2000</v>
      </c>
      <c r="C1517" s="1" t="s">
        <v>66</v>
      </c>
      <c r="D1517" s="1" t="s">
        <v>514</v>
      </c>
      <c r="E1517" s="1" t="s">
        <v>1178</v>
      </c>
      <c r="F1517" s="32" t="s">
        <v>638</v>
      </c>
      <c r="G1517" s="29" t="s">
        <v>211</v>
      </c>
      <c r="H1517" s="6">
        <f t="shared" si="74"/>
        <v>-41000</v>
      </c>
      <c r="I1517" s="24">
        <f t="shared" si="72"/>
        <v>4</v>
      </c>
      <c r="K1517" t="s">
        <v>636</v>
      </c>
      <c r="M1517" s="2">
        <v>500</v>
      </c>
    </row>
    <row r="1518" spans="2:13" ht="12.75">
      <c r="B1518" s="319">
        <v>2000</v>
      </c>
      <c r="C1518" s="1" t="s">
        <v>66</v>
      </c>
      <c r="D1518" s="1" t="s">
        <v>514</v>
      </c>
      <c r="E1518" s="1" t="s">
        <v>1178</v>
      </c>
      <c r="F1518" s="32" t="s">
        <v>638</v>
      </c>
      <c r="G1518" s="29" t="s">
        <v>252</v>
      </c>
      <c r="H1518" s="6">
        <f t="shared" si="74"/>
        <v>-43000</v>
      </c>
      <c r="I1518" s="24">
        <f t="shared" si="72"/>
        <v>4</v>
      </c>
      <c r="K1518" t="s">
        <v>636</v>
      </c>
      <c r="M1518" s="2">
        <v>500</v>
      </c>
    </row>
    <row r="1519" spans="2:13" ht="12.75">
      <c r="B1519" s="319">
        <v>2000</v>
      </c>
      <c r="C1519" s="1" t="s">
        <v>66</v>
      </c>
      <c r="D1519" s="1" t="s">
        <v>514</v>
      </c>
      <c r="E1519" s="1" t="s">
        <v>1178</v>
      </c>
      <c r="F1519" s="32" t="s">
        <v>638</v>
      </c>
      <c r="G1519" s="29" t="s">
        <v>254</v>
      </c>
      <c r="H1519" s="6">
        <f t="shared" si="74"/>
        <v>-45000</v>
      </c>
      <c r="I1519" s="24">
        <f t="shared" si="72"/>
        <v>4</v>
      </c>
      <c r="K1519" t="s">
        <v>636</v>
      </c>
      <c r="M1519" s="2">
        <v>500</v>
      </c>
    </row>
    <row r="1520" spans="2:13" ht="12.75">
      <c r="B1520" s="319">
        <v>2000</v>
      </c>
      <c r="C1520" s="1" t="s">
        <v>66</v>
      </c>
      <c r="D1520" s="1" t="s">
        <v>514</v>
      </c>
      <c r="E1520" s="1" t="s">
        <v>1178</v>
      </c>
      <c r="F1520" s="32" t="s">
        <v>638</v>
      </c>
      <c r="G1520" s="29" t="s">
        <v>114</v>
      </c>
      <c r="H1520" s="6">
        <f t="shared" si="74"/>
        <v>-47000</v>
      </c>
      <c r="I1520" s="24">
        <f t="shared" si="72"/>
        <v>4</v>
      </c>
      <c r="K1520" t="s">
        <v>636</v>
      </c>
      <c r="M1520" s="2">
        <v>500</v>
      </c>
    </row>
    <row r="1521" spans="2:13" ht="12.75">
      <c r="B1521" s="319">
        <v>2000</v>
      </c>
      <c r="C1521" s="1" t="s">
        <v>66</v>
      </c>
      <c r="D1521" s="1" t="s">
        <v>514</v>
      </c>
      <c r="E1521" s="1" t="s">
        <v>1178</v>
      </c>
      <c r="F1521" s="32" t="s">
        <v>638</v>
      </c>
      <c r="G1521" s="29" t="s">
        <v>257</v>
      </c>
      <c r="H1521" s="6">
        <f t="shared" si="74"/>
        <v>-49000</v>
      </c>
      <c r="I1521" s="24">
        <f t="shared" si="72"/>
        <v>4</v>
      </c>
      <c r="K1521" t="s">
        <v>636</v>
      </c>
      <c r="M1521" s="2">
        <v>500</v>
      </c>
    </row>
    <row r="1522" spans="2:13" ht="12.75">
      <c r="B1522" s="319">
        <v>2000</v>
      </c>
      <c r="C1522" s="1" t="s">
        <v>66</v>
      </c>
      <c r="D1522" s="1" t="s">
        <v>514</v>
      </c>
      <c r="E1522" s="1" t="s">
        <v>1178</v>
      </c>
      <c r="F1522" s="32" t="s">
        <v>638</v>
      </c>
      <c r="G1522" s="29" t="s">
        <v>291</v>
      </c>
      <c r="H1522" s="6">
        <f t="shared" si="74"/>
        <v>-51000</v>
      </c>
      <c r="I1522" s="24">
        <f t="shared" si="72"/>
        <v>4</v>
      </c>
      <c r="K1522" s="17" t="s">
        <v>636</v>
      </c>
      <c r="M1522" s="2">
        <v>500</v>
      </c>
    </row>
    <row r="1523" spans="2:13" ht="12.75">
      <c r="B1523" s="319">
        <v>2000</v>
      </c>
      <c r="C1523" s="1" t="s">
        <v>66</v>
      </c>
      <c r="D1523" s="1" t="s">
        <v>514</v>
      </c>
      <c r="E1523" s="1" t="s">
        <v>1178</v>
      </c>
      <c r="F1523" s="32" t="s">
        <v>638</v>
      </c>
      <c r="G1523" s="29" t="s">
        <v>369</v>
      </c>
      <c r="H1523" s="6">
        <f t="shared" si="74"/>
        <v>-53000</v>
      </c>
      <c r="I1523" s="24">
        <f t="shared" si="72"/>
        <v>4</v>
      </c>
      <c r="K1523" t="s">
        <v>636</v>
      </c>
      <c r="M1523" s="2">
        <v>500</v>
      </c>
    </row>
    <row r="1524" spans="1:13" s="17" customFormat="1" ht="12.75">
      <c r="A1524" s="1"/>
      <c r="B1524" s="319">
        <v>2000</v>
      </c>
      <c r="C1524" s="1" t="s">
        <v>66</v>
      </c>
      <c r="D1524" s="1" t="s">
        <v>514</v>
      </c>
      <c r="E1524" s="1" t="s">
        <v>1178</v>
      </c>
      <c r="F1524" s="29" t="s">
        <v>665</v>
      </c>
      <c r="G1524" s="29" t="s">
        <v>286</v>
      </c>
      <c r="H1524" s="6">
        <f t="shared" si="74"/>
        <v>-55000</v>
      </c>
      <c r="I1524" s="24">
        <f t="shared" si="72"/>
        <v>4</v>
      </c>
      <c r="J1524"/>
      <c r="K1524" t="s">
        <v>660</v>
      </c>
      <c r="L1524"/>
      <c r="M1524" s="2">
        <v>500</v>
      </c>
    </row>
    <row r="1525" spans="1:13" s="81" customFormat="1" ht="12.75">
      <c r="A1525" s="13"/>
      <c r="B1525" s="329">
        <f>SUM(B1496:B1524)</f>
        <v>55000</v>
      </c>
      <c r="C1525" s="13" t="s">
        <v>66</v>
      </c>
      <c r="D1525" s="13"/>
      <c r="E1525" s="13"/>
      <c r="F1525" s="20"/>
      <c r="G1525" s="20"/>
      <c r="H1525" s="79">
        <v>0</v>
      </c>
      <c r="I1525" s="80">
        <f t="shared" si="72"/>
        <v>110</v>
      </c>
      <c r="M1525" s="2">
        <v>500</v>
      </c>
    </row>
    <row r="1526" spans="1:13" s="17" customFormat="1" ht="12.75">
      <c r="A1526" s="14"/>
      <c r="B1526" s="320"/>
      <c r="C1526" s="14"/>
      <c r="D1526" s="14"/>
      <c r="E1526" s="14"/>
      <c r="F1526" s="32"/>
      <c r="G1526" s="32"/>
      <c r="H1526" s="6">
        <f>H1525-B1526</f>
        <v>0</v>
      </c>
      <c r="I1526" s="24">
        <f t="shared" si="72"/>
        <v>0</v>
      </c>
      <c r="M1526" s="2">
        <v>500</v>
      </c>
    </row>
    <row r="1527" spans="1:13" s="17" customFormat="1" ht="12.75">
      <c r="A1527" s="14"/>
      <c r="B1527" s="320"/>
      <c r="C1527" s="14"/>
      <c r="D1527" s="14"/>
      <c r="E1527" s="14"/>
      <c r="F1527" s="32"/>
      <c r="G1527" s="32"/>
      <c r="H1527" s="6">
        <f>H1526-B1527</f>
        <v>0</v>
      </c>
      <c r="I1527" s="24">
        <f t="shared" si="72"/>
        <v>0</v>
      </c>
      <c r="M1527" s="2">
        <v>500</v>
      </c>
    </row>
    <row r="1528" spans="1:13" s="17" customFormat="1" ht="12.75">
      <c r="A1528" s="1"/>
      <c r="B1528" s="319">
        <v>700</v>
      </c>
      <c r="C1528" s="1" t="s">
        <v>683</v>
      </c>
      <c r="D1528" s="14" t="s">
        <v>514</v>
      </c>
      <c r="E1528" s="1" t="s">
        <v>684</v>
      </c>
      <c r="F1528" s="29" t="s">
        <v>615</v>
      </c>
      <c r="G1528" s="29" t="s">
        <v>40</v>
      </c>
      <c r="H1528" s="6">
        <f aca="true" t="shared" si="75" ref="H1528:H1561">H1527-B1528</f>
        <v>-700</v>
      </c>
      <c r="I1528" s="24">
        <f t="shared" si="72"/>
        <v>1.4</v>
      </c>
      <c r="J1528"/>
      <c r="K1528" t="s">
        <v>538</v>
      </c>
      <c r="L1528"/>
      <c r="M1528" s="2">
        <v>500</v>
      </c>
    </row>
    <row r="1529" spans="1:13" s="17" customFormat="1" ht="12.75">
      <c r="A1529" s="1"/>
      <c r="B1529" s="320">
        <v>4800</v>
      </c>
      <c r="C1529" s="14" t="s">
        <v>685</v>
      </c>
      <c r="D1529" s="14" t="s">
        <v>514</v>
      </c>
      <c r="E1529" s="14" t="s">
        <v>684</v>
      </c>
      <c r="F1529" s="32" t="s">
        <v>686</v>
      </c>
      <c r="G1529" s="32" t="s">
        <v>84</v>
      </c>
      <c r="H1529" s="6">
        <f t="shared" si="75"/>
        <v>-5500</v>
      </c>
      <c r="I1529" s="24">
        <f t="shared" si="72"/>
        <v>9.6</v>
      </c>
      <c r="J1529" s="39"/>
      <c r="K1529" t="s">
        <v>538</v>
      </c>
      <c r="L1529" s="39"/>
      <c r="M1529" s="2">
        <v>500</v>
      </c>
    </row>
    <row r="1530" spans="1:13" s="17" customFormat="1" ht="12.75">
      <c r="A1530" s="1"/>
      <c r="B1530" s="319">
        <v>4250</v>
      </c>
      <c r="C1530" s="1" t="s">
        <v>687</v>
      </c>
      <c r="D1530" s="1" t="s">
        <v>514</v>
      </c>
      <c r="E1530" s="1" t="s">
        <v>684</v>
      </c>
      <c r="F1530" s="38" t="s">
        <v>688</v>
      </c>
      <c r="G1530" s="29" t="s">
        <v>254</v>
      </c>
      <c r="H1530" s="6">
        <f t="shared" si="75"/>
        <v>-9750</v>
      </c>
      <c r="I1530" s="24">
        <f t="shared" si="72"/>
        <v>8.5</v>
      </c>
      <c r="J1530"/>
      <c r="K1530" t="s">
        <v>538</v>
      </c>
      <c r="L1530"/>
      <c r="M1530" s="2">
        <v>500</v>
      </c>
    </row>
    <row r="1531" spans="1:13" s="17" customFormat="1" ht="12.75">
      <c r="A1531" s="1"/>
      <c r="B1531" s="319">
        <v>300</v>
      </c>
      <c r="C1531" s="1" t="s">
        <v>689</v>
      </c>
      <c r="D1531" s="1" t="s">
        <v>514</v>
      </c>
      <c r="E1531" s="1" t="s">
        <v>684</v>
      </c>
      <c r="F1531" s="29" t="s">
        <v>690</v>
      </c>
      <c r="G1531" s="29" t="s">
        <v>257</v>
      </c>
      <c r="H1531" s="6">
        <f t="shared" si="75"/>
        <v>-10050</v>
      </c>
      <c r="I1531" s="24">
        <f t="shared" si="72"/>
        <v>0.6</v>
      </c>
      <c r="J1531"/>
      <c r="K1531" t="s">
        <v>538</v>
      </c>
      <c r="L1531"/>
      <c r="M1531" s="2">
        <v>500</v>
      </c>
    </row>
    <row r="1532" spans="1:13" s="17" customFormat="1" ht="12.75">
      <c r="A1532" s="14"/>
      <c r="B1532" s="319">
        <v>200</v>
      </c>
      <c r="C1532" s="1" t="s">
        <v>691</v>
      </c>
      <c r="D1532" s="1" t="s">
        <v>514</v>
      </c>
      <c r="E1532" s="1" t="s">
        <v>684</v>
      </c>
      <c r="F1532" s="29" t="s">
        <v>617</v>
      </c>
      <c r="G1532" s="29" t="s">
        <v>266</v>
      </c>
      <c r="H1532" s="6">
        <f t="shared" si="75"/>
        <v>-10250</v>
      </c>
      <c r="I1532" s="24">
        <f t="shared" si="72"/>
        <v>0.4</v>
      </c>
      <c r="K1532" t="s">
        <v>538</v>
      </c>
      <c r="M1532" s="2">
        <v>500</v>
      </c>
    </row>
    <row r="1533" spans="1:13" s="17" customFormat="1" ht="12.75">
      <c r="A1533" s="1"/>
      <c r="B1533" s="319">
        <v>6500</v>
      </c>
      <c r="C1533" s="1" t="s">
        <v>692</v>
      </c>
      <c r="D1533" s="1" t="s">
        <v>514</v>
      </c>
      <c r="E1533" s="1" t="s">
        <v>684</v>
      </c>
      <c r="F1533" s="107" t="s">
        <v>693</v>
      </c>
      <c r="G1533" s="29" t="s">
        <v>386</v>
      </c>
      <c r="H1533" s="6">
        <f t="shared" si="75"/>
        <v>-16750</v>
      </c>
      <c r="I1533" s="24">
        <f t="shared" si="72"/>
        <v>13</v>
      </c>
      <c r="J1533"/>
      <c r="K1533" t="s">
        <v>538</v>
      </c>
      <c r="L1533"/>
      <c r="M1533" s="2">
        <v>500</v>
      </c>
    </row>
    <row r="1534" spans="2:13" ht="12.75">
      <c r="B1534" s="319">
        <v>3500</v>
      </c>
      <c r="C1534" s="14" t="s">
        <v>694</v>
      </c>
      <c r="D1534" s="1" t="s">
        <v>514</v>
      </c>
      <c r="E1534" s="1" t="s">
        <v>684</v>
      </c>
      <c r="F1534" s="32" t="s">
        <v>695</v>
      </c>
      <c r="G1534" s="29" t="s">
        <v>244</v>
      </c>
      <c r="H1534" s="6">
        <f t="shared" si="75"/>
        <v>-20250</v>
      </c>
      <c r="I1534" s="24">
        <f>+B1534/M1534</f>
        <v>7</v>
      </c>
      <c r="K1534" t="s">
        <v>636</v>
      </c>
      <c r="M1534" s="2">
        <v>500</v>
      </c>
    </row>
    <row r="1535" spans="1:13" s="17" customFormat="1" ht="12.75">
      <c r="A1535" s="1"/>
      <c r="B1535" s="319">
        <v>1000</v>
      </c>
      <c r="C1535" s="14" t="s">
        <v>696</v>
      </c>
      <c r="D1535" s="14" t="s">
        <v>514</v>
      </c>
      <c r="E1535" s="1" t="s">
        <v>684</v>
      </c>
      <c r="F1535" s="32" t="s">
        <v>697</v>
      </c>
      <c r="G1535" s="29" t="s">
        <v>84</v>
      </c>
      <c r="H1535" s="6">
        <f t="shared" si="75"/>
        <v>-21250</v>
      </c>
      <c r="I1535" s="24">
        <f t="shared" si="72"/>
        <v>2</v>
      </c>
      <c r="J1535"/>
      <c r="K1535" t="s">
        <v>660</v>
      </c>
      <c r="L1535"/>
      <c r="M1535" s="2">
        <v>500</v>
      </c>
    </row>
    <row r="1536" spans="1:13" s="17" customFormat="1" ht="12.75">
      <c r="A1536" s="1"/>
      <c r="B1536" s="319">
        <v>3000</v>
      </c>
      <c r="C1536" s="1" t="s">
        <v>698</v>
      </c>
      <c r="D1536" s="14" t="s">
        <v>514</v>
      </c>
      <c r="E1536" s="1" t="s">
        <v>684</v>
      </c>
      <c r="F1536" s="29" t="s">
        <v>699</v>
      </c>
      <c r="G1536" s="29" t="s">
        <v>188</v>
      </c>
      <c r="H1536" s="6">
        <f t="shared" si="75"/>
        <v>-24250</v>
      </c>
      <c r="I1536" s="24">
        <f t="shared" si="72"/>
        <v>6</v>
      </c>
      <c r="J1536"/>
      <c r="K1536" t="s">
        <v>660</v>
      </c>
      <c r="L1536"/>
      <c r="M1536" s="2">
        <v>500</v>
      </c>
    </row>
    <row r="1537" spans="1:13" s="17" customFormat="1" ht="12.75">
      <c r="A1537" s="1"/>
      <c r="B1537" s="319">
        <v>350</v>
      </c>
      <c r="C1537" s="40" t="s">
        <v>700</v>
      </c>
      <c r="D1537" s="14" t="s">
        <v>514</v>
      </c>
      <c r="E1537" s="40" t="s">
        <v>684</v>
      </c>
      <c r="F1537" s="29" t="s">
        <v>665</v>
      </c>
      <c r="G1537" s="29" t="s">
        <v>190</v>
      </c>
      <c r="H1537" s="6">
        <f t="shared" si="75"/>
        <v>-24600</v>
      </c>
      <c r="I1537" s="24">
        <f t="shared" si="72"/>
        <v>0.7</v>
      </c>
      <c r="J1537" s="39"/>
      <c r="K1537" t="s">
        <v>660</v>
      </c>
      <c r="L1537" s="39"/>
      <c r="M1537" s="2">
        <v>500</v>
      </c>
    </row>
    <row r="1538" spans="1:13" s="17" customFormat="1" ht="12.75">
      <c r="A1538" s="1"/>
      <c r="B1538" s="319">
        <v>1000</v>
      </c>
      <c r="C1538" s="1" t="s">
        <v>696</v>
      </c>
      <c r="D1538" s="14" t="s">
        <v>514</v>
      </c>
      <c r="E1538" s="1" t="s">
        <v>684</v>
      </c>
      <c r="F1538" s="29" t="s">
        <v>701</v>
      </c>
      <c r="G1538" s="29" t="s">
        <v>114</v>
      </c>
      <c r="H1538" s="6">
        <f t="shared" si="75"/>
        <v>-25600</v>
      </c>
      <c r="I1538" s="24">
        <f t="shared" si="72"/>
        <v>2</v>
      </c>
      <c r="J1538"/>
      <c r="K1538" t="s">
        <v>660</v>
      </c>
      <c r="L1538"/>
      <c r="M1538" s="2">
        <v>500</v>
      </c>
    </row>
    <row r="1539" spans="1:13" s="17" customFormat="1" ht="12.75">
      <c r="A1539" s="1"/>
      <c r="B1539" s="319">
        <v>1500</v>
      </c>
      <c r="C1539" s="1" t="s">
        <v>702</v>
      </c>
      <c r="D1539" s="14" t="s">
        <v>514</v>
      </c>
      <c r="E1539" s="1" t="s">
        <v>684</v>
      </c>
      <c r="F1539" s="38" t="s">
        <v>703</v>
      </c>
      <c r="G1539" s="29" t="s">
        <v>257</v>
      </c>
      <c r="H1539" s="6">
        <f t="shared" si="75"/>
        <v>-27100</v>
      </c>
      <c r="I1539" s="24">
        <f t="shared" si="72"/>
        <v>3</v>
      </c>
      <c r="J1539"/>
      <c r="K1539" t="s">
        <v>660</v>
      </c>
      <c r="L1539"/>
      <c r="M1539" s="2">
        <v>500</v>
      </c>
    </row>
    <row r="1540" spans="1:13" s="17" customFormat="1" ht="12.75">
      <c r="A1540" s="1"/>
      <c r="B1540" s="319">
        <v>400</v>
      </c>
      <c r="C1540" s="14" t="s">
        <v>704</v>
      </c>
      <c r="D1540" s="1" t="s">
        <v>514</v>
      </c>
      <c r="E1540" s="1" t="s">
        <v>684</v>
      </c>
      <c r="F1540" s="29" t="s">
        <v>665</v>
      </c>
      <c r="G1540" s="29" t="s">
        <v>257</v>
      </c>
      <c r="H1540" s="6">
        <f t="shared" si="75"/>
        <v>-27500</v>
      </c>
      <c r="I1540" s="24">
        <f t="shared" si="72"/>
        <v>0.8</v>
      </c>
      <c r="J1540"/>
      <c r="K1540" t="s">
        <v>660</v>
      </c>
      <c r="L1540"/>
      <c r="M1540" s="2">
        <v>500</v>
      </c>
    </row>
    <row r="1541" spans="1:13" s="17" customFormat="1" ht="12.75">
      <c r="A1541" s="14"/>
      <c r="B1541" s="320">
        <v>2000</v>
      </c>
      <c r="C1541" s="14" t="s">
        <v>705</v>
      </c>
      <c r="D1541" s="14" t="s">
        <v>514</v>
      </c>
      <c r="E1541" s="14" t="s">
        <v>684</v>
      </c>
      <c r="F1541" s="32" t="s">
        <v>706</v>
      </c>
      <c r="G1541" s="32" t="s">
        <v>266</v>
      </c>
      <c r="H1541" s="6">
        <f t="shared" si="75"/>
        <v>-29500</v>
      </c>
      <c r="I1541" s="24">
        <f t="shared" si="72"/>
        <v>4</v>
      </c>
      <c r="K1541" s="17" t="s">
        <v>660</v>
      </c>
      <c r="M1541" s="2">
        <v>500</v>
      </c>
    </row>
    <row r="1542" spans="1:13" s="17" customFormat="1" ht="12.75">
      <c r="A1542" s="14"/>
      <c r="B1542" s="320">
        <v>250</v>
      </c>
      <c r="C1542" s="14" t="s">
        <v>707</v>
      </c>
      <c r="D1542" s="14" t="s">
        <v>514</v>
      </c>
      <c r="E1542" s="14" t="s">
        <v>684</v>
      </c>
      <c r="F1542" s="32" t="s">
        <v>665</v>
      </c>
      <c r="G1542" s="32" t="s">
        <v>380</v>
      </c>
      <c r="H1542" s="6">
        <f t="shared" si="75"/>
        <v>-29750</v>
      </c>
      <c r="I1542" s="24">
        <f t="shared" si="72"/>
        <v>0.5</v>
      </c>
      <c r="K1542" s="17" t="s">
        <v>660</v>
      </c>
      <c r="M1542" s="2">
        <v>500</v>
      </c>
    </row>
    <row r="1543" spans="1:13" s="17" customFormat="1" ht="12.75">
      <c r="A1543" s="1"/>
      <c r="B1543" s="319">
        <v>250</v>
      </c>
      <c r="C1543" s="40" t="s">
        <v>707</v>
      </c>
      <c r="D1543" s="14" t="s">
        <v>514</v>
      </c>
      <c r="E1543" s="40" t="s">
        <v>684</v>
      </c>
      <c r="F1543" s="29" t="s">
        <v>666</v>
      </c>
      <c r="G1543" s="29" t="s">
        <v>382</v>
      </c>
      <c r="H1543" s="6">
        <f t="shared" si="75"/>
        <v>-30000</v>
      </c>
      <c r="I1543" s="24">
        <f aca="true" t="shared" si="76" ref="I1543:I1577">+B1543/M1543</f>
        <v>0.5</v>
      </c>
      <c r="J1543"/>
      <c r="K1543" t="s">
        <v>515</v>
      </c>
      <c r="L1543"/>
      <c r="M1543" s="2">
        <v>500</v>
      </c>
    </row>
    <row r="1544" spans="1:13" s="17" customFormat="1" ht="12.75">
      <c r="A1544" s="1"/>
      <c r="B1544" s="319">
        <v>6400</v>
      </c>
      <c r="C1544" s="40" t="s">
        <v>708</v>
      </c>
      <c r="D1544" s="14" t="s">
        <v>514</v>
      </c>
      <c r="E1544" s="40" t="s">
        <v>684</v>
      </c>
      <c r="F1544" s="107" t="s">
        <v>709</v>
      </c>
      <c r="G1544" s="29" t="s">
        <v>382</v>
      </c>
      <c r="H1544" s="6">
        <f t="shared" si="75"/>
        <v>-36400</v>
      </c>
      <c r="I1544" s="24">
        <f t="shared" si="76"/>
        <v>12.8</v>
      </c>
      <c r="J1544"/>
      <c r="K1544" t="s">
        <v>515</v>
      </c>
      <c r="L1544"/>
      <c r="M1544" s="2">
        <v>500</v>
      </c>
    </row>
    <row r="1545" spans="1:13" s="17" customFormat="1" ht="12.75">
      <c r="A1545" s="1"/>
      <c r="B1545" s="320">
        <v>1800</v>
      </c>
      <c r="C1545" s="40" t="s">
        <v>1151</v>
      </c>
      <c r="D1545" s="14" t="s">
        <v>514</v>
      </c>
      <c r="E1545" s="40" t="s">
        <v>684</v>
      </c>
      <c r="F1545" s="29" t="s">
        <v>710</v>
      </c>
      <c r="G1545" s="29" t="s">
        <v>384</v>
      </c>
      <c r="H1545" s="6">
        <f>H1544-B1545</f>
        <v>-38200</v>
      </c>
      <c r="I1545" s="24">
        <f t="shared" si="76"/>
        <v>3.6</v>
      </c>
      <c r="J1545"/>
      <c r="K1545" t="s">
        <v>515</v>
      </c>
      <c r="L1545"/>
      <c r="M1545" s="2">
        <v>500</v>
      </c>
    </row>
    <row r="1546" spans="1:13" s="81" customFormat="1" ht="12.75">
      <c r="A1546" s="13"/>
      <c r="B1546" s="322">
        <f>SUM(B1528:B1545)</f>
        <v>38200</v>
      </c>
      <c r="C1546" s="13" t="s">
        <v>684</v>
      </c>
      <c r="D1546" s="13"/>
      <c r="E1546" s="13"/>
      <c r="F1546" s="95"/>
      <c r="G1546" s="20"/>
      <c r="H1546" s="79">
        <v>0</v>
      </c>
      <c r="I1546" s="80">
        <f t="shared" si="76"/>
        <v>76.4</v>
      </c>
      <c r="M1546" s="2">
        <v>500</v>
      </c>
    </row>
    <row r="1547" spans="1:13" s="17" customFormat="1" ht="12.75">
      <c r="A1547" s="14"/>
      <c r="B1547" s="111"/>
      <c r="C1547" s="14"/>
      <c r="D1547" s="14"/>
      <c r="E1547" s="14"/>
      <c r="F1547" s="32"/>
      <c r="G1547" s="32"/>
      <c r="H1547" s="6">
        <f t="shared" si="75"/>
        <v>0</v>
      </c>
      <c r="I1547" s="24">
        <f t="shared" si="76"/>
        <v>0</v>
      </c>
      <c r="M1547" s="2">
        <v>500</v>
      </c>
    </row>
    <row r="1548" spans="1:13" s="17" customFormat="1" ht="12.75">
      <c r="A1548" s="14"/>
      <c r="B1548" s="31"/>
      <c r="C1548" s="14"/>
      <c r="D1548" s="14"/>
      <c r="E1548" s="14"/>
      <c r="F1548" s="38"/>
      <c r="G1548" s="32"/>
      <c r="H1548" s="6">
        <f t="shared" si="75"/>
        <v>0</v>
      </c>
      <c r="I1548" s="24">
        <f t="shared" si="76"/>
        <v>0</v>
      </c>
      <c r="M1548" s="2">
        <v>500</v>
      </c>
    </row>
    <row r="1549" spans="2:13" ht="12.75">
      <c r="B1549" s="311">
        <v>80000</v>
      </c>
      <c r="C1549" s="1" t="s">
        <v>1131</v>
      </c>
      <c r="D1549" s="14" t="s">
        <v>514</v>
      </c>
      <c r="E1549" s="1" t="s">
        <v>1132</v>
      </c>
      <c r="F1549" s="29" t="s">
        <v>717</v>
      </c>
      <c r="G1549" s="32" t="s">
        <v>1129</v>
      </c>
      <c r="H1549" s="6">
        <f t="shared" si="75"/>
        <v>-80000</v>
      </c>
      <c r="I1549" s="24">
        <f>+B1549/M1549</f>
        <v>160</v>
      </c>
      <c r="K1549" t="s">
        <v>515</v>
      </c>
      <c r="M1549" s="2">
        <v>500</v>
      </c>
    </row>
    <row r="1550" spans="1:13" s="81" customFormat="1" ht="12.75">
      <c r="A1550" s="13"/>
      <c r="B1550" s="312">
        <f>SUM(B1549)</f>
        <v>80000</v>
      </c>
      <c r="C1550" s="13" t="s">
        <v>1131</v>
      </c>
      <c r="D1550" s="13"/>
      <c r="E1550" s="13"/>
      <c r="F1550" s="95"/>
      <c r="G1550" s="20"/>
      <c r="H1550" s="79"/>
      <c r="I1550" s="80"/>
      <c r="M1550" s="2">
        <v>500</v>
      </c>
    </row>
    <row r="1551" spans="1:13" s="17" customFormat="1" ht="12.75">
      <c r="A1551" s="14"/>
      <c r="B1551" s="311"/>
      <c r="C1551" s="14"/>
      <c r="D1551" s="14"/>
      <c r="E1551" s="14"/>
      <c r="F1551" s="38"/>
      <c r="G1551" s="32"/>
      <c r="H1551" s="6"/>
      <c r="I1551" s="24"/>
      <c r="M1551" s="2">
        <v>500</v>
      </c>
    </row>
    <row r="1552" spans="1:13" s="17" customFormat="1" ht="12.75">
      <c r="A1552" s="14"/>
      <c r="B1552" s="311"/>
      <c r="C1552" s="14"/>
      <c r="D1552" s="14"/>
      <c r="E1552" s="14"/>
      <c r="F1552" s="38"/>
      <c r="G1552" s="32"/>
      <c r="H1552" s="6"/>
      <c r="I1552" s="24"/>
      <c r="M1552" s="2">
        <v>500</v>
      </c>
    </row>
    <row r="1553" spans="1:13" s="17" customFormat="1" ht="12.75">
      <c r="A1553" s="1"/>
      <c r="B1553" s="311">
        <v>50000</v>
      </c>
      <c r="C1553" s="1" t="s">
        <v>711</v>
      </c>
      <c r="D1553" s="14" t="s">
        <v>514</v>
      </c>
      <c r="E1553" s="1" t="s">
        <v>712</v>
      </c>
      <c r="F1553" s="29" t="s">
        <v>713</v>
      </c>
      <c r="G1553" s="32" t="s">
        <v>188</v>
      </c>
      <c r="H1553" s="6">
        <f>H1548-B1553</f>
        <v>-50000</v>
      </c>
      <c r="I1553" s="24">
        <f t="shared" si="76"/>
        <v>100</v>
      </c>
      <c r="J1553"/>
      <c r="K1553" t="s">
        <v>515</v>
      </c>
      <c r="L1553"/>
      <c r="M1553" s="2">
        <v>500</v>
      </c>
    </row>
    <row r="1554" spans="1:13" s="17" customFormat="1" ht="12.75">
      <c r="A1554" s="1"/>
      <c r="B1554" s="313">
        <v>30000</v>
      </c>
      <c r="C1554" s="1" t="s">
        <v>711</v>
      </c>
      <c r="D1554" s="14" t="s">
        <v>514</v>
      </c>
      <c r="E1554" s="1" t="s">
        <v>714</v>
      </c>
      <c r="F1554" s="29" t="s">
        <v>715</v>
      </c>
      <c r="G1554" s="29" t="s">
        <v>257</v>
      </c>
      <c r="H1554" s="6">
        <f t="shared" si="75"/>
        <v>-80000</v>
      </c>
      <c r="I1554" s="24">
        <f t="shared" si="76"/>
        <v>60</v>
      </c>
      <c r="J1554" s="39"/>
      <c r="K1554" t="s">
        <v>515</v>
      </c>
      <c r="L1554" s="39"/>
      <c r="M1554" s="2">
        <v>500</v>
      </c>
    </row>
    <row r="1555" spans="1:13" s="17" customFormat="1" ht="12.75">
      <c r="A1555" s="1"/>
      <c r="B1555" s="313">
        <v>50000</v>
      </c>
      <c r="C1555" s="1" t="s">
        <v>711</v>
      </c>
      <c r="D1555" s="14" t="s">
        <v>514</v>
      </c>
      <c r="E1555" s="40" t="s">
        <v>716</v>
      </c>
      <c r="F1555" s="107" t="s">
        <v>717</v>
      </c>
      <c r="G1555" s="29" t="s">
        <v>289</v>
      </c>
      <c r="H1555" s="6">
        <f t="shared" si="75"/>
        <v>-130000</v>
      </c>
      <c r="I1555" s="24">
        <f>+B1555/M1555</f>
        <v>100</v>
      </c>
      <c r="J1555"/>
      <c r="K1555" t="s">
        <v>515</v>
      </c>
      <c r="L1555"/>
      <c r="M1555" s="2">
        <v>500</v>
      </c>
    </row>
    <row r="1556" spans="1:13" s="17" customFormat="1" ht="12.75">
      <c r="A1556" s="1"/>
      <c r="B1556" s="313">
        <v>50000</v>
      </c>
      <c r="C1556" s="1" t="s">
        <v>711</v>
      </c>
      <c r="D1556" s="14" t="s">
        <v>514</v>
      </c>
      <c r="E1556" s="1" t="s">
        <v>716</v>
      </c>
      <c r="F1556" s="107" t="s">
        <v>718</v>
      </c>
      <c r="G1556" s="29" t="s">
        <v>402</v>
      </c>
      <c r="H1556" s="6">
        <f>H1555-B1556</f>
        <v>-180000</v>
      </c>
      <c r="I1556" s="24">
        <f t="shared" si="76"/>
        <v>100</v>
      </c>
      <c r="J1556"/>
      <c r="K1556" t="s">
        <v>515</v>
      </c>
      <c r="L1556"/>
      <c r="M1556" s="2">
        <v>500</v>
      </c>
    </row>
    <row r="1557" spans="1:13" s="17" customFormat="1" ht="12.75">
      <c r="A1557" s="1"/>
      <c r="B1557" s="311">
        <v>125000</v>
      </c>
      <c r="C1557" s="1" t="s">
        <v>711</v>
      </c>
      <c r="D1557" s="14" t="s">
        <v>514</v>
      </c>
      <c r="E1557" s="40" t="s">
        <v>714</v>
      </c>
      <c r="F1557" s="29" t="s">
        <v>719</v>
      </c>
      <c r="G1557" s="29" t="s">
        <v>266</v>
      </c>
      <c r="H1557" s="6">
        <f>H1556-B1557</f>
        <v>-305000</v>
      </c>
      <c r="I1557" s="24">
        <f>+B1557/M1557</f>
        <v>250</v>
      </c>
      <c r="J1557"/>
      <c r="K1557" t="s">
        <v>515</v>
      </c>
      <c r="L1557"/>
      <c r="M1557" s="2">
        <v>500</v>
      </c>
    </row>
    <row r="1558" spans="1:13" s="81" customFormat="1" ht="12.75">
      <c r="A1558" s="13"/>
      <c r="B1558" s="312">
        <f>SUM(B1553:B1557)</f>
        <v>305000</v>
      </c>
      <c r="C1558" s="13" t="s">
        <v>711</v>
      </c>
      <c r="D1558" s="13"/>
      <c r="E1558" s="13"/>
      <c r="F1558" s="20"/>
      <c r="G1558" s="20"/>
      <c r="H1558" s="79">
        <v>0</v>
      </c>
      <c r="I1558" s="80">
        <f t="shared" si="76"/>
        <v>610</v>
      </c>
      <c r="M1558" s="2">
        <v>500</v>
      </c>
    </row>
    <row r="1559" spans="1:13" s="17" customFormat="1" ht="12.75">
      <c r="A1559" s="14"/>
      <c r="B1559" s="311"/>
      <c r="C1559" s="14"/>
      <c r="D1559" s="14"/>
      <c r="E1559" s="14"/>
      <c r="F1559" s="32"/>
      <c r="G1559" s="32"/>
      <c r="H1559" s="6">
        <f t="shared" si="75"/>
        <v>0</v>
      </c>
      <c r="I1559" s="24">
        <f t="shared" si="76"/>
        <v>0</v>
      </c>
      <c r="M1559" s="2">
        <v>500</v>
      </c>
    </row>
    <row r="1560" spans="1:14" s="17" customFormat="1" ht="12.75">
      <c r="A1560" s="14"/>
      <c r="B1560" s="311"/>
      <c r="C1560" s="40"/>
      <c r="D1560" s="14"/>
      <c r="E1560" s="40"/>
      <c r="F1560" s="32"/>
      <c r="G1560" s="32"/>
      <c r="H1560" s="6">
        <f t="shared" si="75"/>
        <v>0</v>
      </c>
      <c r="I1560" s="24">
        <f t="shared" si="76"/>
        <v>0</v>
      </c>
      <c r="J1560" s="40"/>
      <c r="K1560" s="40"/>
      <c r="L1560" s="40"/>
      <c r="M1560" s="2">
        <v>500</v>
      </c>
      <c r="N1560" s="108">
        <v>500</v>
      </c>
    </row>
    <row r="1561" spans="1:13" s="17" customFormat="1" ht="12.75">
      <c r="A1561" s="14"/>
      <c r="B1561" s="311">
        <v>1500</v>
      </c>
      <c r="C1561" s="14" t="s">
        <v>720</v>
      </c>
      <c r="D1561" s="14" t="s">
        <v>514</v>
      </c>
      <c r="E1561" s="14" t="s">
        <v>1177</v>
      </c>
      <c r="F1561" s="32" t="s">
        <v>721</v>
      </c>
      <c r="G1561" s="32" t="s">
        <v>286</v>
      </c>
      <c r="H1561" s="6">
        <f t="shared" si="75"/>
        <v>-1500</v>
      </c>
      <c r="I1561" s="24">
        <f>+B1561/M1561</f>
        <v>3</v>
      </c>
      <c r="K1561" s="17" t="s">
        <v>668</v>
      </c>
      <c r="M1561" s="2">
        <v>500</v>
      </c>
    </row>
    <row r="1562" spans="1:13" s="81" customFormat="1" ht="12.75">
      <c r="A1562" s="13"/>
      <c r="B1562" s="312">
        <f>SUM(B1561)</f>
        <v>1500</v>
      </c>
      <c r="C1562" s="13" t="s">
        <v>720</v>
      </c>
      <c r="D1562" s="13"/>
      <c r="E1562" s="13"/>
      <c r="F1562" s="20"/>
      <c r="G1562" s="20"/>
      <c r="H1562" s="79">
        <v>0</v>
      </c>
      <c r="I1562" s="80">
        <f t="shared" si="76"/>
        <v>3</v>
      </c>
      <c r="M1562" s="2">
        <v>500</v>
      </c>
    </row>
    <row r="1563" spans="1:13" s="17" customFormat="1" ht="12.75">
      <c r="A1563" s="14"/>
      <c r="B1563" s="31"/>
      <c r="C1563" s="14"/>
      <c r="D1563" s="14"/>
      <c r="E1563" s="14"/>
      <c r="F1563" s="32"/>
      <c r="G1563" s="32"/>
      <c r="H1563" s="6">
        <f>H1562-B1563</f>
        <v>0</v>
      </c>
      <c r="I1563" s="24">
        <f t="shared" si="76"/>
        <v>0</v>
      </c>
      <c r="M1563" s="2">
        <v>500</v>
      </c>
    </row>
    <row r="1564" spans="7:13" ht="12.75">
      <c r="G1564" s="32"/>
      <c r="H1564" s="6">
        <f>H1563-B1564</f>
        <v>0</v>
      </c>
      <c r="I1564" s="24">
        <f t="shared" si="76"/>
        <v>0</v>
      </c>
      <c r="M1564" s="2">
        <v>500</v>
      </c>
    </row>
    <row r="1565" spans="1:13" ht="12.75">
      <c r="A1565" s="14"/>
      <c r="B1565" s="196">
        <v>140000</v>
      </c>
      <c r="C1565" s="97" t="s">
        <v>723</v>
      </c>
      <c r="D1565" s="1" t="s">
        <v>514</v>
      </c>
      <c r="E1565" s="14" t="s">
        <v>724</v>
      </c>
      <c r="F1565" s="112" t="s">
        <v>725</v>
      </c>
      <c r="G1565" s="32" t="s">
        <v>266</v>
      </c>
      <c r="H1565" s="6">
        <f>H1564-B1565</f>
        <v>-140000</v>
      </c>
      <c r="I1565" s="24">
        <f t="shared" si="76"/>
        <v>280</v>
      </c>
      <c r="M1565" s="2">
        <v>500</v>
      </c>
    </row>
    <row r="1566" spans="1:13" s="81" customFormat="1" ht="12.75">
      <c r="A1566" s="14"/>
      <c r="B1566" s="299">
        <v>11655</v>
      </c>
      <c r="C1566" s="97" t="s">
        <v>723</v>
      </c>
      <c r="D1566" s="1" t="s">
        <v>514</v>
      </c>
      <c r="E1566" s="14" t="s">
        <v>722</v>
      </c>
      <c r="F1566" s="112"/>
      <c r="G1566" s="32" t="s">
        <v>266</v>
      </c>
      <c r="H1566" s="6">
        <f aca="true" t="shared" si="77" ref="H1566:H1572">H1565-B1566</f>
        <v>-151655</v>
      </c>
      <c r="I1566" s="24">
        <f t="shared" si="76"/>
        <v>23.31</v>
      </c>
      <c r="J1566"/>
      <c r="K1566"/>
      <c r="L1566"/>
      <c r="M1566" s="2">
        <v>500</v>
      </c>
    </row>
    <row r="1567" spans="1:13" s="81" customFormat="1" ht="12.75">
      <c r="A1567" s="14"/>
      <c r="B1567" s="196">
        <v>210000</v>
      </c>
      <c r="C1567" s="35" t="s">
        <v>515</v>
      </c>
      <c r="D1567" s="1" t="s">
        <v>514</v>
      </c>
      <c r="E1567" s="14"/>
      <c r="F1567" s="112" t="s">
        <v>725</v>
      </c>
      <c r="G1567" s="32" t="s">
        <v>266</v>
      </c>
      <c r="H1567" s="6">
        <f t="shared" si="77"/>
        <v>-361655</v>
      </c>
      <c r="I1567" s="24">
        <f t="shared" si="76"/>
        <v>420</v>
      </c>
      <c r="J1567"/>
      <c r="K1567"/>
      <c r="L1567"/>
      <c r="M1567" s="2">
        <v>500</v>
      </c>
    </row>
    <row r="1568" spans="1:13" s="81" customFormat="1" ht="12.75">
      <c r="A1568" s="14"/>
      <c r="B1568" s="299">
        <v>27195</v>
      </c>
      <c r="C1568" s="97" t="s">
        <v>515</v>
      </c>
      <c r="D1568" s="1" t="s">
        <v>514</v>
      </c>
      <c r="E1568" s="14" t="s">
        <v>722</v>
      </c>
      <c r="F1568" s="112"/>
      <c r="G1568" s="32" t="s">
        <v>266</v>
      </c>
      <c r="H1568" s="6">
        <f t="shared" si="77"/>
        <v>-388850</v>
      </c>
      <c r="I1568" s="24">
        <f t="shared" si="76"/>
        <v>54.39</v>
      </c>
      <c r="J1568"/>
      <c r="K1568"/>
      <c r="L1568"/>
      <c r="M1568" s="2">
        <v>500</v>
      </c>
    </row>
    <row r="1569" spans="1:13" s="81" customFormat="1" ht="12.75">
      <c r="A1569" s="14"/>
      <c r="B1569" s="196">
        <v>160000</v>
      </c>
      <c r="C1569" s="35" t="s">
        <v>727</v>
      </c>
      <c r="D1569" s="1" t="s">
        <v>514</v>
      </c>
      <c r="E1569" s="14"/>
      <c r="F1569" s="112" t="s">
        <v>725</v>
      </c>
      <c r="G1569" s="32" t="s">
        <v>266</v>
      </c>
      <c r="H1569" s="6">
        <f t="shared" si="77"/>
        <v>-548850</v>
      </c>
      <c r="I1569" s="24">
        <f>+B1569/M1569</f>
        <v>320</v>
      </c>
      <c r="J1569"/>
      <c r="K1569"/>
      <c r="L1569"/>
      <c r="M1569" s="2">
        <v>500</v>
      </c>
    </row>
    <row r="1570" spans="1:13" s="81" customFormat="1" ht="12.75">
      <c r="A1570" s="14"/>
      <c r="B1570" s="196">
        <v>50000</v>
      </c>
      <c r="C1570" s="35" t="s">
        <v>727</v>
      </c>
      <c r="D1570" s="1" t="s">
        <v>514</v>
      </c>
      <c r="E1570" s="14" t="s">
        <v>724</v>
      </c>
      <c r="F1570" s="112"/>
      <c r="G1570" s="32" t="s">
        <v>266</v>
      </c>
      <c r="H1570" s="6">
        <f t="shared" si="77"/>
        <v>-598850</v>
      </c>
      <c r="I1570" s="24">
        <f>+B1570/M1570</f>
        <v>97.0873786407767</v>
      </c>
      <c r="J1570"/>
      <c r="K1570"/>
      <c r="L1570"/>
      <c r="M1570" s="42">
        <v>515</v>
      </c>
    </row>
    <row r="1571" spans="1:13" s="81" customFormat="1" ht="12.75">
      <c r="A1571" s="14"/>
      <c r="B1571" s="299">
        <v>19425</v>
      </c>
      <c r="C1571" s="35" t="s">
        <v>727</v>
      </c>
      <c r="D1571" s="1" t="s">
        <v>514</v>
      </c>
      <c r="E1571" s="14" t="s">
        <v>722</v>
      </c>
      <c r="F1571" s="112"/>
      <c r="G1571" s="32" t="s">
        <v>266</v>
      </c>
      <c r="H1571" s="6">
        <f t="shared" si="77"/>
        <v>-618275</v>
      </c>
      <c r="I1571" s="24">
        <f t="shared" si="76"/>
        <v>38.85</v>
      </c>
      <c r="J1571"/>
      <c r="K1571"/>
      <c r="L1571"/>
      <c r="M1571" s="2">
        <v>500</v>
      </c>
    </row>
    <row r="1572" spans="1:13" ht="12.75">
      <c r="A1572" s="14"/>
      <c r="B1572" s="326">
        <v>130000</v>
      </c>
      <c r="C1572" s="35" t="s">
        <v>588</v>
      </c>
      <c r="D1572" s="1" t="s">
        <v>514</v>
      </c>
      <c r="E1572" s="14"/>
      <c r="F1572" s="112"/>
      <c r="G1572" s="32" t="s">
        <v>266</v>
      </c>
      <c r="H1572" s="6">
        <f t="shared" si="77"/>
        <v>-748275</v>
      </c>
      <c r="I1572" s="24">
        <f t="shared" si="76"/>
        <v>260</v>
      </c>
      <c r="M1572" s="2">
        <v>500</v>
      </c>
    </row>
    <row r="1573" spans="1:13" s="81" customFormat="1" ht="12.75">
      <c r="A1573" s="13"/>
      <c r="B1573" s="79">
        <f>SUM(B1565:B1572)</f>
        <v>748275</v>
      </c>
      <c r="C1573" s="267" t="s">
        <v>871</v>
      </c>
      <c r="D1573" s="13"/>
      <c r="E1573" s="13"/>
      <c r="F1573" s="20"/>
      <c r="G1573" s="20"/>
      <c r="H1573" s="79">
        <v>0</v>
      </c>
      <c r="I1573" s="80">
        <f>+B1573/M1573</f>
        <v>1496.55</v>
      </c>
      <c r="M1573" s="2">
        <v>500</v>
      </c>
    </row>
    <row r="1574" spans="3:13" ht="12.75">
      <c r="C1574" s="269"/>
      <c r="H1574" s="6">
        <f>H1573-B1574</f>
        <v>0</v>
      </c>
      <c r="I1574" s="24">
        <f t="shared" si="76"/>
        <v>0</v>
      </c>
      <c r="M1574" s="2">
        <v>500</v>
      </c>
    </row>
    <row r="1575" spans="8:13" ht="12.75">
      <c r="H1575" s="6">
        <f>H1574-B1575</f>
        <v>0</v>
      </c>
      <c r="I1575" s="24">
        <f t="shared" si="76"/>
        <v>0</v>
      </c>
      <c r="M1575" s="2">
        <v>500</v>
      </c>
    </row>
    <row r="1576" spans="8:13" ht="12.75">
      <c r="H1576" s="6">
        <f>H1575-B1576</f>
        <v>0</v>
      </c>
      <c r="I1576" s="24">
        <f t="shared" si="76"/>
        <v>0</v>
      </c>
      <c r="M1576" s="2">
        <v>500</v>
      </c>
    </row>
    <row r="1577" spans="8:13" ht="12.75">
      <c r="H1577" s="6">
        <f>H1576-B1577</f>
        <v>0</v>
      </c>
      <c r="I1577" s="24">
        <f t="shared" si="76"/>
        <v>0</v>
      </c>
      <c r="M1577" s="2">
        <v>500</v>
      </c>
    </row>
    <row r="1578" spans="1:13" ht="13.5" thickBot="1">
      <c r="A1578" s="61"/>
      <c r="B1578" s="62">
        <f>+B1647+B1724+B1727+B1764+B1795+B1813+B1799+B1803</f>
        <v>1471310</v>
      </c>
      <c r="C1578" s="64"/>
      <c r="D1578" s="102" t="s">
        <v>22</v>
      </c>
      <c r="E1578" s="61"/>
      <c r="F1578" s="103"/>
      <c r="G1578" s="66"/>
      <c r="H1578" s="67">
        <f>H1577-B1578</f>
        <v>-1471310</v>
      </c>
      <c r="I1578" s="68">
        <f>+B1578/M1578</f>
        <v>2942.62</v>
      </c>
      <c r="J1578" s="69"/>
      <c r="K1578" s="69"/>
      <c r="L1578" s="69"/>
      <c r="M1578" s="2">
        <v>500</v>
      </c>
    </row>
    <row r="1579" spans="8:13" ht="12.75">
      <c r="H1579" s="6">
        <v>0</v>
      </c>
      <c r="I1579" s="24">
        <f>+B1579/M1579</f>
        <v>0</v>
      </c>
      <c r="M1579" s="2">
        <v>500</v>
      </c>
    </row>
    <row r="1580" spans="4:13" ht="12.75">
      <c r="D1580" s="14"/>
      <c r="H1580" s="6">
        <f>H1579-B1580</f>
        <v>0</v>
      </c>
      <c r="I1580" s="24">
        <f>+B1580/M1580</f>
        <v>0</v>
      </c>
      <c r="M1580" s="2">
        <v>500</v>
      </c>
    </row>
    <row r="1581" spans="2:13" ht="12.75">
      <c r="B1581" s="304">
        <v>2500</v>
      </c>
      <c r="C1581" s="1" t="s">
        <v>35</v>
      </c>
      <c r="D1581" s="14" t="s">
        <v>22</v>
      </c>
      <c r="E1581" s="1" t="s">
        <v>728</v>
      </c>
      <c r="F1581" s="104" t="s">
        <v>729</v>
      </c>
      <c r="G1581" s="29" t="s">
        <v>76</v>
      </c>
      <c r="H1581" s="6">
        <f aca="true" t="shared" si="78" ref="H1581:H1644">H1580-B1581</f>
        <v>-2500</v>
      </c>
      <c r="I1581" s="24">
        <f aca="true" t="shared" si="79" ref="I1581:I1644">+B1581/M1581</f>
        <v>5</v>
      </c>
      <c r="K1581" t="s">
        <v>35</v>
      </c>
      <c r="M1581" s="2">
        <v>500</v>
      </c>
    </row>
    <row r="1582" spans="2:13" ht="12.75">
      <c r="B1582" s="173">
        <v>2500</v>
      </c>
      <c r="C1582" s="1" t="s">
        <v>35</v>
      </c>
      <c r="D1582" s="1" t="s">
        <v>22</v>
      </c>
      <c r="E1582" s="1" t="s">
        <v>728</v>
      </c>
      <c r="F1582" s="104" t="s">
        <v>730</v>
      </c>
      <c r="G1582" s="29" t="s">
        <v>38</v>
      </c>
      <c r="H1582" s="6">
        <f t="shared" si="78"/>
        <v>-5000</v>
      </c>
      <c r="I1582" s="24">
        <f t="shared" si="79"/>
        <v>5</v>
      </c>
      <c r="K1582" t="s">
        <v>35</v>
      </c>
      <c r="M1582" s="2">
        <v>500</v>
      </c>
    </row>
    <row r="1583" spans="2:13" ht="12.75">
      <c r="B1583" s="173">
        <v>5000</v>
      </c>
      <c r="C1583" s="1" t="s">
        <v>35</v>
      </c>
      <c r="D1583" s="1" t="s">
        <v>22</v>
      </c>
      <c r="E1583" s="1" t="s">
        <v>728</v>
      </c>
      <c r="F1583" s="104" t="s">
        <v>731</v>
      </c>
      <c r="G1583" s="29" t="s">
        <v>42</v>
      </c>
      <c r="H1583" s="6">
        <f>H1582-B1583</f>
        <v>-10000</v>
      </c>
      <c r="I1583" s="24">
        <f t="shared" si="79"/>
        <v>10</v>
      </c>
      <c r="K1583" t="s">
        <v>35</v>
      </c>
      <c r="M1583" s="2">
        <v>500</v>
      </c>
    </row>
    <row r="1584" spans="2:13" ht="12.75">
      <c r="B1584" s="173">
        <v>2500</v>
      </c>
      <c r="C1584" s="1" t="s">
        <v>35</v>
      </c>
      <c r="D1584" s="1" t="s">
        <v>22</v>
      </c>
      <c r="E1584" s="1" t="s">
        <v>728</v>
      </c>
      <c r="F1584" s="104" t="s">
        <v>732</v>
      </c>
      <c r="G1584" s="29" t="s">
        <v>81</v>
      </c>
      <c r="H1584" s="6">
        <f t="shared" si="78"/>
        <v>-12500</v>
      </c>
      <c r="I1584" s="24">
        <f t="shared" si="79"/>
        <v>5</v>
      </c>
      <c r="K1584" t="s">
        <v>35</v>
      </c>
      <c r="M1584" s="2">
        <v>500</v>
      </c>
    </row>
    <row r="1585" spans="1:13" s="17" customFormat="1" ht="12.75">
      <c r="A1585" s="1"/>
      <c r="B1585" s="173">
        <v>2500</v>
      </c>
      <c r="C1585" s="1" t="s">
        <v>35</v>
      </c>
      <c r="D1585" s="1" t="s">
        <v>22</v>
      </c>
      <c r="E1585" s="1" t="s">
        <v>728</v>
      </c>
      <c r="F1585" s="104" t="s">
        <v>733</v>
      </c>
      <c r="G1585" s="29" t="s">
        <v>84</v>
      </c>
      <c r="H1585" s="6">
        <f t="shared" si="78"/>
        <v>-15000</v>
      </c>
      <c r="I1585" s="24">
        <f t="shared" si="79"/>
        <v>5</v>
      </c>
      <c r="J1585"/>
      <c r="K1585" t="s">
        <v>35</v>
      </c>
      <c r="L1585"/>
      <c r="M1585" s="2">
        <v>500</v>
      </c>
    </row>
    <row r="1586" spans="2:13" ht="12.75">
      <c r="B1586" s="173">
        <v>5000</v>
      </c>
      <c r="C1586" s="1" t="s">
        <v>35</v>
      </c>
      <c r="D1586" s="1" t="s">
        <v>22</v>
      </c>
      <c r="E1586" s="1" t="s">
        <v>728</v>
      </c>
      <c r="F1586" s="104" t="s">
        <v>734</v>
      </c>
      <c r="G1586" s="29" t="s">
        <v>188</v>
      </c>
      <c r="H1586" s="6">
        <f t="shared" si="78"/>
        <v>-20000</v>
      </c>
      <c r="I1586" s="24">
        <f t="shared" si="79"/>
        <v>10</v>
      </c>
      <c r="K1586" t="s">
        <v>35</v>
      </c>
      <c r="M1586" s="2">
        <v>500</v>
      </c>
    </row>
    <row r="1587" spans="2:13" ht="12.75">
      <c r="B1587" s="173">
        <v>5000</v>
      </c>
      <c r="C1587" s="1" t="s">
        <v>35</v>
      </c>
      <c r="D1587" s="1" t="s">
        <v>22</v>
      </c>
      <c r="E1587" s="1" t="s">
        <v>728</v>
      </c>
      <c r="F1587" s="104" t="s">
        <v>735</v>
      </c>
      <c r="G1587" s="29" t="s">
        <v>192</v>
      </c>
      <c r="H1587" s="6">
        <f t="shared" si="78"/>
        <v>-25000</v>
      </c>
      <c r="I1587" s="24">
        <f t="shared" si="79"/>
        <v>10</v>
      </c>
      <c r="K1587" t="s">
        <v>35</v>
      </c>
      <c r="M1587" s="2">
        <v>500</v>
      </c>
    </row>
    <row r="1588" spans="2:13" ht="12.75">
      <c r="B1588" s="173">
        <v>2500</v>
      </c>
      <c r="C1588" s="1" t="s">
        <v>35</v>
      </c>
      <c r="D1588" s="1" t="s">
        <v>22</v>
      </c>
      <c r="E1588" s="1" t="s">
        <v>728</v>
      </c>
      <c r="F1588" s="104" t="s">
        <v>736</v>
      </c>
      <c r="G1588" s="29" t="s">
        <v>211</v>
      </c>
      <c r="H1588" s="6">
        <f t="shared" si="78"/>
        <v>-27500</v>
      </c>
      <c r="I1588" s="24">
        <f t="shared" si="79"/>
        <v>5</v>
      </c>
      <c r="K1588" t="s">
        <v>35</v>
      </c>
      <c r="M1588" s="2">
        <v>500</v>
      </c>
    </row>
    <row r="1589" spans="2:14" ht="12.75">
      <c r="B1589" s="173">
        <v>2500</v>
      </c>
      <c r="C1589" s="1" t="s">
        <v>35</v>
      </c>
      <c r="D1589" s="1" t="s">
        <v>22</v>
      </c>
      <c r="E1589" s="1" t="s">
        <v>728</v>
      </c>
      <c r="F1589" s="104" t="s">
        <v>737</v>
      </c>
      <c r="G1589" s="29" t="s">
        <v>244</v>
      </c>
      <c r="H1589" s="6">
        <f t="shared" si="78"/>
        <v>-30000</v>
      </c>
      <c r="I1589" s="24">
        <f t="shared" si="79"/>
        <v>5</v>
      </c>
      <c r="K1589" t="s">
        <v>35</v>
      </c>
      <c r="M1589" s="2">
        <v>500</v>
      </c>
      <c r="N1589" s="41"/>
    </row>
    <row r="1590" spans="2:13" ht="12.75">
      <c r="B1590" s="173">
        <v>2500</v>
      </c>
      <c r="C1590" s="1" t="s">
        <v>35</v>
      </c>
      <c r="D1590" s="1" t="s">
        <v>22</v>
      </c>
      <c r="E1590" s="1" t="s">
        <v>728</v>
      </c>
      <c r="F1590" s="104" t="s">
        <v>738</v>
      </c>
      <c r="G1590" s="29" t="s">
        <v>254</v>
      </c>
      <c r="H1590" s="6">
        <f t="shared" si="78"/>
        <v>-32500</v>
      </c>
      <c r="I1590" s="24">
        <f t="shared" si="79"/>
        <v>5</v>
      </c>
      <c r="K1590" t="s">
        <v>35</v>
      </c>
      <c r="M1590" s="2">
        <v>500</v>
      </c>
    </row>
    <row r="1591" spans="2:13" ht="12.75">
      <c r="B1591" s="173">
        <v>2500</v>
      </c>
      <c r="C1591" s="1" t="s">
        <v>35</v>
      </c>
      <c r="D1591" s="1" t="s">
        <v>22</v>
      </c>
      <c r="E1591" s="1" t="s">
        <v>728</v>
      </c>
      <c r="F1591" s="104" t="s">
        <v>739</v>
      </c>
      <c r="G1591" s="29" t="s">
        <v>114</v>
      </c>
      <c r="H1591" s="6">
        <f t="shared" si="78"/>
        <v>-35000</v>
      </c>
      <c r="I1591" s="24">
        <f t="shared" si="79"/>
        <v>5</v>
      </c>
      <c r="K1591" t="s">
        <v>35</v>
      </c>
      <c r="M1591" s="2">
        <v>500</v>
      </c>
    </row>
    <row r="1592" spans="2:13" ht="12.75">
      <c r="B1592" s="173">
        <v>2500</v>
      </c>
      <c r="C1592" s="1" t="s">
        <v>35</v>
      </c>
      <c r="D1592" s="1" t="s">
        <v>22</v>
      </c>
      <c r="E1592" s="1" t="s">
        <v>728</v>
      </c>
      <c r="F1592" s="104" t="s">
        <v>740</v>
      </c>
      <c r="G1592" s="29" t="s">
        <v>257</v>
      </c>
      <c r="H1592" s="6">
        <f t="shared" si="78"/>
        <v>-37500</v>
      </c>
      <c r="I1592" s="24">
        <f t="shared" si="79"/>
        <v>5</v>
      </c>
      <c r="K1592" t="s">
        <v>35</v>
      </c>
      <c r="M1592" s="2">
        <v>500</v>
      </c>
    </row>
    <row r="1593" spans="2:13" ht="12.75">
      <c r="B1593" s="173">
        <v>2500</v>
      </c>
      <c r="C1593" s="1" t="s">
        <v>35</v>
      </c>
      <c r="D1593" s="1" t="s">
        <v>22</v>
      </c>
      <c r="E1593" s="1" t="s">
        <v>728</v>
      </c>
      <c r="F1593" s="104" t="s">
        <v>741</v>
      </c>
      <c r="G1593" s="29" t="s">
        <v>286</v>
      </c>
      <c r="H1593" s="6">
        <f t="shared" si="78"/>
        <v>-40000</v>
      </c>
      <c r="I1593" s="24">
        <f t="shared" si="79"/>
        <v>5</v>
      </c>
      <c r="K1593" t="s">
        <v>35</v>
      </c>
      <c r="M1593" s="2">
        <v>500</v>
      </c>
    </row>
    <row r="1594" spans="2:13" ht="12.75">
      <c r="B1594" s="173">
        <v>2500</v>
      </c>
      <c r="C1594" s="1" t="s">
        <v>35</v>
      </c>
      <c r="D1594" s="1" t="s">
        <v>22</v>
      </c>
      <c r="E1594" s="1" t="s">
        <v>728</v>
      </c>
      <c r="F1594" s="104" t="s">
        <v>742</v>
      </c>
      <c r="G1594" s="29" t="s">
        <v>266</v>
      </c>
      <c r="H1594" s="6">
        <f t="shared" si="78"/>
        <v>-42500</v>
      </c>
      <c r="I1594" s="24">
        <f t="shared" si="79"/>
        <v>5</v>
      </c>
      <c r="K1594" t="s">
        <v>35</v>
      </c>
      <c r="M1594" s="2">
        <v>500</v>
      </c>
    </row>
    <row r="1595" spans="2:13" ht="12.75">
      <c r="B1595" s="173">
        <v>2500</v>
      </c>
      <c r="C1595" s="1" t="s">
        <v>35</v>
      </c>
      <c r="D1595" s="1" t="s">
        <v>22</v>
      </c>
      <c r="E1595" s="1" t="s">
        <v>728</v>
      </c>
      <c r="F1595" s="104" t="s">
        <v>743</v>
      </c>
      <c r="G1595" s="29" t="s">
        <v>266</v>
      </c>
      <c r="H1595" s="6">
        <f t="shared" si="78"/>
        <v>-45000</v>
      </c>
      <c r="I1595" s="24">
        <f t="shared" si="79"/>
        <v>5</v>
      </c>
      <c r="K1595" t="s">
        <v>35</v>
      </c>
      <c r="M1595" s="2">
        <v>500</v>
      </c>
    </row>
    <row r="1596" spans="2:13" ht="12.75">
      <c r="B1596" s="173">
        <v>2500</v>
      </c>
      <c r="C1596" s="1" t="s">
        <v>35</v>
      </c>
      <c r="D1596" s="1" t="s">
        <v>22</v>
      </c>
      <c r="E1596" s="1" t="s">
        <v>728</v>
      </c>
      <c r="F1596" s="104" t="s">
        <v>744</v>
      </c>
      <c r="G1596" s="29" t="s">
        <v>289</v>
      </c>
      <c r="H1596" s="6">
        <f t="shared" si="78"/>
        <v>-47500</v>
      </c>
      <c r="I1596" s="24">
        <f t="shared" si="79"/>
        <v>5</v>
      </c>
      <c r="K1596" t="s">
        <v>35</v>
      </c>
      <c r="M1596" s="2">
        <v>500</v>
      </c>
    </row>
    <row r="1597" spans="2:13" ht="12.75">
      <c r="B1597" s="173">
        <v>5000</v>
      </c>
      <c r="C1597" s="1" t="s">
        <v>35</v>
      </c>
      <c r="D1597" s="1" t="s">
        <v>22</v>
      </c>
      <c r="E1597" s="1" t="s">
        <v>728</v>
      </c>
      <c r="F1597" s="104" t="s">
        <v>745</v>
      </c>
      <c r="G1597" s="29" t="s">
        <v>369</v>
      </c>
      <c r="H1597" s="6">
        <f t="shared" si="78"/>
        <v>-52500</v>
      </c>
      <c r="I1597" s="24">
        <f t="shared" si="79"/>
        <v>10</v>
      </c>
      <c r="K1597" t="s">
        <v>35</v>
      </c>
      <c r="M1597" s="2">
        <v>500</v>
      </c>
    </row>
    <row r="1598" spans="2:13" ht="12.75">
      <c r="B1598" s="173">
        <v>2500</v>
      </c>
      <c r="C1598" s="1" t="s">
        <v>35</v>
      </c>
      <c r="D1598" s="1" t="s">
        <v>22</v>
      </c>
      <c r="E1598" s="1" t="s">
        <v>728</v>
      </c>
      <c r="F1598" s="104" t="s">
        <v>746</v>
      </c>
      <c r="G1598" s="29" t="s">
        <v>380</v>
      </c>
      <c r="H1598" s="6">
        <f t="shared" si="78"/>
        <v>-55000</v>
      </c>
      <c r="I1598" s="24">
        <f t="shared" si="79"/>
        <v>5</v>
      </c>
      <c r="K1598" t="s">
        <v>35</v>
      </c>
      <c r="M1598" s="2">
        <v>500</v>
      </c>
    </row>
    <row r="1599" spans="2:13" ht="12.75">
      <c r="B1599" s="173">
        <v>2500</v>
      </c>
      <c r="C1599" s="1" t="s">
        <v>35</v>
      </c>
      <c r="D1599" s="1" t="s">
        <v>22</v>
      </c>
      <c r="E1599" s="1" t="s">
        <v>728</v>
      </c>
      <c r="F1599" s="104" t="s">
        <v>747</v>
      </c>
      <c r="G1599" s="29" t="s">
        <v>382</v>
      </c>
      <c r="H1599" s="6">
        <f t="shared" si="78"/>
        <v>-57500</v>
      </c>
      <c r="I1599" s="24">
        <f t="shared" si="79"/>
        <v>5</v>
      </c>
      <c r="K1599" t="s">
        <v>35</v>
      </c>
      <c r="M1599" s="2">
        <v>500</v>
      </c>
    </row>
    <row r="1600" spans="2:13" ht="12.75">
      <c r="B1600" s="173">
        <v>2500</v>
      </c>
      <c r="C1600" s="1" t="s">
        <v>35</v>
      </c>
      <c r="D1600" s="1" t="s">
        <v>22</v>
      </c>
      <c r="E1600" s="1" t="s">
        <v>728</v>
      </c>
      <c r="F1600" s="104" t="s">
        <v>748</v>
      </c>
      <c r="G1600" s="29" t="s">
        <v>384</v>
      </c>
      <c r="H1600" s="6">
        <f t="shared" si="78"/>
        <v>-60000</v>
      </c>
      <c r="I1600" s="24">
        <f t="shared" si="79"/>
        <v>5</v>
      </c>
      <c r="K1600" t="s">
        <v>35</v>
      </c>
      <c r="M1600" s="2">
        <v>500</v>
      </c>
    </row>
    <row r="1601" spans="2:13" ht="12.75">
      <c r="B1601" s="173">
        <v>2500</v>
      </c>
      <c r="C1601" s="1" t="s">
        <v>35</v>
      </c>
      <c r="D1601" s="1" t="s">
        <v>22</v>
      </c>
      <c r="E1601" s="1" t="s">
        <v>728</v>
      </c>
      <c r="F1601" s="104" t="s">
        <v>749</v>
      </c>
      <c r="G1601" s="29" t="s">
        <v>386</v>
      </c>
      <c r="H1601" s="6">
        <f t="shared" si="78"/>
        <v>-62500</v>
      </c>
      <c r="I1601" s="24">
        <f t="shared" si="79"/>
        <v>5</v>
      </c>
      <c r="K1601" t="s">
        <v>35</v>
      </c>
      <c r="M1601" s="2">
        <v>500</v>
      </c>
    </row>
    <row r="1602" spans="2:13" ht="12.75">
      <c r="B1602" s="173">
        <v>2500</v>
      </c>
      <c r="C1602" s="1" t="s">
        <v>35</v>
      </c>
      <c r="D1602" s="1" t="s">
        <v>22</v>
      </c>
      <c r="E1602" s="1" t="s">
        <v>728</v>
      </c>
      <c r="F1602" s="104" t="s">
        <v>750</v>
      </c>
      <c r="G1602" s="29" t="s">
        <v>402</v>
      </c>
      <c r="H1602" s="6">
        <f t="shared" si="78"/>
        <v>-65000</v>
      </c>
      <c r="I1602" s="24">
        <f t="shared" si="79"/>
        <v>5</v>
      </c>
      <c r="K1602" t="s">
        <v>35</v>
      </c>
      <c r="M1602" s="2">
        <v>500</v>
      </c>
    </row>
    <row r="1603" spans="2:13" ht="12.75">
      <c r="B1603" s="173">
        <v>2500</v>
      </c>
      <c r="C1603" s="1" t="s">
        <v>35</v>
      </c>
      <c r="D1603" s="14" t="s">
        <v>22</v>
      </c>
      <c r="E1603" s="1" t="s">
        <v>751</v>
      </c>
      <c r="F1603" s="104" t="s">
        <v>752</v>
      </c>
      <c r="G1603" s="29" t="s">
        <v>76</v>
      </c>
      <c r="H1603" s="6">
        <f t="shared" si="78"/>
        <v>-67500</v>
      </c>
      <c r="I1603" s="24">
        <f t="shared" si="79"/>
        <v>5</v>
      </c>
      <c r="K1603" t="s">
        <v>35</v>
      </c>
      <c r="M1603" s="2">
        <v>500</v>
      </c>
    </row>
    <row r="1604" spans="2:13" ht="12.75">
      <c r="B1604" s="173">
        <v>2500</v>
      </c>
      <c r="C1604" s="1" t="s">
        <v>35</v>
      </c>
      <c r="D1604" s="1" t="s">
        <v>22</v>
      </c>
      <c r="E1604" s="1" t="s">
        <v>751</v>
      </c>
      <c r="F1604" s="104" t="s">
        <v>753</v>
      </c>
      <c r="G1604" s="29" t="s">
        <v>38</v>
      </c>
      <c r="H1604" s="6">
        <f t="shared" si="78"/>
        <v>-70000</v>
      </c>
      <c r="I1604" s="24">
        <f t="shared" si="79"/>
        <v>5</v>
      </c>
      <c r="K1604" t="s">
        <v>35</v>
      </c>
      <c r="M1604" s="2">
        <v>500</v>
      </c>
    </row>
    <row r="1605" spans="2:13" ht="12.75">
      <c r="B1605" s="173">
        <v>2500</v>
      </c>
      <c r="C1605" s="1" t="s">
        <v>35</v>
      </c>
      <c r="D1605" s="1" t="s">
        <v>22</v>
      </c>
      <c r="E1605" s="1" t="s">
        <v>751</v>
      </c>
      <c r="F1605" s="104" t="s">
        <v>754</v>
      </c>
      <c r="G1605" s="29" t="s">
        <v>40</v>
      </c>
      <c r="H1605" s="6">
        <f t="shared" si="78"/>
        <v>-72500</v>
      </c>
      <c r="I1605" s="24">
        <f t="shared" si="79"/>
        <v>5</v>
      </c>
      <c r="K1605" t="s">
        <v>35</v>
      </c>
      <c r="M1605" s="2">
        <v>500</v>
      </c>
    </row>
    <row r="1606" spans="2:13" ht="12.75">
      <c r="B1606" s="173">
        <v>2500</v>
      </c>
      <c r="C1606" s="1" t="s">
        <v>35</v>
      </c>
      <c r="D1606" s="1" t="s">
        <v>22</v>
      </c>
      <c r="E1606" s="1" t="s">
        <v>751</v>
      </c>
      <c r="F1606" s="104" t="s">
        <v>755</v>
      </c>
      <c r="G1606" s="29" t="s">
        <v>42</v>
      </c>
      <c r="H1606" s="6">
        <f t="shared" si="78"/>
        <v>-75000</v>
      </c>
      <c r="I1606" s="24">
        <f t="shared" si="79"/>
        <v>5</v>
      </c>
      <c r="K1606" t="s">
        <v>35</v>
      </c>
      <c r="M1606" s="2">
        <v>500</v>
      </c>
    </row>
    <row r="1607" spans="2:13" ht="12.75">
      <c r="B1607" s="173">
        <v>2500</v>
      </c>
      <c r="C1607" s="1" t="s">
        <v>35</v>
      </c>
      <c r="D1607" s="1" t="s">
        <v>22</v>
      </c>
      <c r="E1607" s="1" t="s">
        <v>751</v>
      </c>
      <c r="F1607" s="104" t="s">
        <v>756</v>
      </c>
      <c r="G1607" s="29" t="s">
        <v>81</v>
      </c>
      <c r="H1607" s="6">
        <f t="shared" si="78"/>
        <v>-77500</v>
      </c>
      <c r="I1607" s="24">
        <f t="shared" si="79"/>
        <v>5</v>
      </c>
      <c r="K1607" t="s">
        <v>35</v>
      </c>
      <c r="M1607" s="2">
        <v>500</v>
      </c>
    </row>
    <row r="1608" spans="2:13" ht="12.75">
      <c r="B1608" s="173">
        <v>2500</v>
      </c>
      <c r="C1608" s="1" t="s">
        <v>35</v>
      </c>
      <c r="D1608" s="1" t="s">
        <v>22</v>
      </c>
      <c r="E1608" s="1" t="s">
        <v>751</v>
      </c>
      <c r="F1608" s="104" t="s">
        <v>757</v>
      </c>
      <c r="G1608" s="29" t="s">
        <v>84</v>
      </c>
      <c r="H1608" s="6">
        <f t="shared" si="78"/>
        <v>-80000</v>
      </c>
      <c r="I1608" s="24">
        <f t="shared" si="79"/>
        <v>5</v>
      </c>
      <c r="K1608" t="s">
        <v>35</v>
      </c>
      <c r="M1608" s="2">
        <v>500</v>
      </c>
    </row>
    <row r="1609" spans="2:13" ht="12.75">
      <c r="B1609" s="173">
        <v>2500</v>
      </c>
      <c r="C1609" s="1" t="s">
        <v>35</v>
      </c>
      <c r="D1609" s="1" t="s">
        <v>22</v>
      </c>
      <c r="E1609" s="1" t="s">
        <v>751</v>
      </c>
      <c r="F1609" s="104" t="s">
        <v>758</v>
      </c>
      <c r="G1609" s="29" t="s">
        <v>188</v>
      </c>
      <c r="H1609" s="6">
        <f t="shared" si="78"/>
        <v>-82500</v>
      </c>
      <c r="I1609" s="24">
        <f t="shared" si="79"/>
        <v>5</v>
      </c>
      <c r="K1609" t="s">
        <v>35</v>
      </c>
      <c r="M1609" s="2">
        <v>500</v>
      </c>
    </row>
    <row r="1610" spans="2:13" ht="12.75">
      <c r="B1610" s="173">
        <v>2500</v>
      </c>
      <c r="C1610" s="1" t="s">
        <v>35</v>
      </c>
      <c r="D1610" s="1" t="s">
        <v>22</v>
      </c>
      <c r="E1610" s="1" t="s">
        <v>751</v>
      </c>
      <c r="F1610" s="104" t="s">
        <v>759</v>
      </c>
      <c r="G1610" s="29" t="s">
        <v>190</v>
      </c>
      <c r="H1610" s="6">
        <f t="shared" si="78"/>
        <v>-85000</v>
      </c>
      <c r="I1610" s="24">
        <f t="shared" si="79"/>
        <v>5</v>
      </c>
      <c r="K1610" t="s">
        <v>35</v>
      </c>
      <c r="M1610" s="2">
        <v>500</v>
      </c>
    </row>
    <row r="1611" spans="2:13" ht="12.75">
      <c r="B1611" s="173">
        <v>2500</v>
      </c>
      <c r="C1611" s="1" t="s">
        <v>35</v>
      </c>
      <c r="D1611" s="1" t="s">
        <v>22</v>
      </c>
      <c r="E1611" s="1" t="s">
        <v>751</v>
      </c>
      <c r="F1611" s="104" t="s">
        <v>760</v>
      </c>
      <c r="G1611" s="29" t="s">
        <v>192</v>
      </c>
      <c r="H1611" s="6">
        <f t="shared" si="78"/>
        <v>-87500</v>
      </c>
      <c r="I1611" s="24">
        <f t="shared" si="79"/>
        <v>5</v>
      </c>
      <c r="K1611" t="s">
        <v>35</v>
      </c>
      <c r="M1611" s="2">
        <v>500</v>
      </c>
    </row>
    <row r="1612" spans="2:13" ht="12.75">
      <c r="B1612" s="173">
        <v>2500</v>
      </c>
      <c r="C1612" s="1" t="s">
        <v>35</v>
      </c>
      <c r="D1612" s="1" t="s">
        <v>22</v>
      </c>
      <c r="E1612" s="1" t="s">
        <v>751</v>
      </c>
      <c r="F1612" s="104" t="s">
        <v>761</v>
      </c>
      <c r="G1612" s="29" t="s">
        <v>211</v>
      </c>
      <c r="H1612" s="6">
        <f t="shared" si="78"/>
        <v>-90000</v>
      </c>
      <c r="I1612" s="24">
        <f t="shared" si="79"/>
        <v>5</v>
      </c>
      <c r="K1612" t="s">
        <v>35</v>
      </c>
      <c r="M1612" s="2">
        <v>500</v>
      </c>
    </row>
    <row r="1613" spans="2:13" ht="12.75">
      <c r="B1613" s="173">
        <v>2500</v>
      </c>
      <c r="C1613" s="1" t="s">
        <v>35</v>
      </c>
      <c r="D1613" s="1" t="s">
        <v>22</v>
      </c>
      <c r="E1613" s="1" t="s">
        <v>751</v>
      </c>
      <c r="F1613" s="104" t="s">
        <v>762</v>
      </c>
      <c r="G1613" s="29" t="s">
        <v>244</v>
      </c>
      <c r="H1613" s="6">
        <f t="shared" si="78"/>
        <v>-92500</v>
      </c>
      <c r="I1613" s="24">
        <f t="shared" si="79"/>
        <v>5</v>
      </c>
      <c r="K1613" t="s">
        <v>35</v>
      </c>
      <c r="M1613" s="2">
        <v>500</v>
      </c>
    </row>
    <row r="1614" spans="2:13" ht="12.75">
      <c r="B1614" s="173">
        <v>2500</v>
      </c>
      <c r="C1614" s="1" t="s">
        <v>35</v>
      </c>
      <c r="D1614" s="1" t="s">
        <v>22</v>
      </c>
      <c r="E1614" s="1" t="s">
        <v>751</v>
      </c>
      <c r="F1614" s="104" t="s">
        <v>763</v>
      </c>
      <c r="G1614" s="29" t="s">
        <v>254</v>
      </c>
      <c r="H1614" s="6">
        <f t="shared" si="78"/>
        <v>-95000</v>
      </c>
      <c r="I1614" s="24">
        <f t="shared" si="79"/>
        <v>5</v>
      </c>
      <c r="K1614" t="s">
        <v>35</v>
      </c>
      <c r="M1614" s="2">
        <v>500</v>
      </c>
    </row>
    <row r="1615" spans="2:13" ht="12.75">
      <c r="B1615" s="173">
        <v>2500</v>
      </c>
      <c r="C1615" s="1" t="s">
        <v>35</v>
      </c>
      <c r="D1615" s="1" t="s">
        <v>22</v>
      </c>
      <c r="E1615" s="1" t="s">
        <v>751</v>
      </c>
      <c r="F1615" s="104" t="s">
        <v>764</v>
      </c>
      <c r="G1615" s="29" t="s">
        <v>114</v>
      </c>
      <c r="H1615" s="6">
        <f t="shared" si="78"/>
        <v>-97500</v>
      </c>
      <c r="I1615" s="24">
        <f t="shared" si="79"/>
        <v>5</v>
      </c>
      <c r="K1615" t="s">
        <v>35</v>
      </c>
      <c r="M1615" s="2">
        <v>500</v>
      </c>
    </row>
    <row r="1616" spans="2:13" ht="12.75">
      <c r="B1616" s="173">
        <v>2500</v>
      </c>
      <c r="C1616" s="1" t="s">
        <v>35</v>
      </c>
      <c r="D1616" s="1" t="s">
        <v>22</v>
      </c>
      <c r="E1616" s="1" t="s">
        <v>751</v>
      </c>
      <c r="F1616" s="104" t="s">
        <v>765</v>
      </c>
      <c r="G1616" s="29" t="s">
        <v>257</v>
      </c>
      <c r="H1616" s="6">
        <f t="shared" si="78"/>
        <v>-100000</v>
      </c>
      <c r="I1616" s="24">
        <f t="shared" si="79"/>
        <v>5</v>
      </c>
      <c r="K1616" t="s">
        <v>35</v>
      </c>
      <c r="M1616" s="2">
        <v>500</v>
      </c>
    </row>
    <row r="1617" spans="2:13" ht="12.75">
      <c r="B1617" s="173">
        <v>2500</v>
      </c>
      <c r="C1617" s="1" t="s">
        <v>35</v>
      </c>
      <c r="D1617" s="1" t="s">
        <v>22</v>
      </c>
      <c r="E1617" s="1" t="s">
        <v>751</v>
      </c>
      <c r="F1617" s="104" t="s">
        <v>766</v>
      </c>
      <c r="G1617" s="29" t="s">
        <v>286</v>
      </c>
      <c r="H1617" s="6">
        <f t="shared" si="78"/>
        <v>-102500</v>
      </c>
      <c r="I1617" s="24">
        <f t="shared" si="79"/>
        <v>5</v>
      </c>
      <c r="K1617" t="s">
        <v>35</v>
      </c>
      <c r="M1617" s="2">
        <v>500</v>
      </c>
    </row>
    <row r="1618" spans="2:13" ht="12.75">
      <c r="B1618" s="173">
        <v>2500</v>
      </c>
      <c r="C1618" s="1" t="s">
        <v>35</v>
      </c>
      <c r="D1618" s="1" t="s">
        <v>22</v>
      </c>
      <c r="E1618" s="1" t="s">
        <v>751</v>
      </c>
      <c r="F1618" s="104" t="s">
        <v>767</v>
      </c>
      <c r="G1618" s="29" t="s">
        <v>289</v>
      </c>
      <c r="H1618" s="6">
        <f t="shared" si="78"/>
        <v>-105000</v>
      </c>
      <c r="I1618" s="24">
        <f t="shared" si="79"/>
        <v>5</v>
      </c>
      <c r="K1618" t="s">
        <v>35</v>
      </c>
      <c r="M1618" s="2">
        <v>500</v>
      </c>
    </row>
    <row r="1619" spans="2:13" ht="12.75">
      <c r="B1619" s="173">
        <v>2500</v>
      </c>
      <c r="C1619" s="1" t="s">
        <v>35</v>
      </c>
      <c r="D1619" s="1" t="s">
        <v>22</v>
      </c>
      <c r="E1619" s="1" t="s">
        <v>751</v>
      </c>
      <c r="F1619" s="104" t="s">
        <v>768</v>
      </c>
      <c r="G1619" s="29" t="s">
        <v>369</v>
      </c>
      <c r="H1619" s="6">
        <f t="shared" si="78"/>
        <v>-107500</v>
      </c>
      <c r="I1619" s="24">
        <f t="shared" si="79"/>
        <v>5</v>
      </c>
      <c r="K1619" t="s">
        <v>35</v>
      </c>
      <c r="M1619" s="2">
        <v>500</v>
      </c>
    </row>
    <row r="1620" spans="2:13" ht="12.75">
      <c r="B1620" s="173">
        <v>2500</v>
      </c>
      <c r="C1620" s="1" t="s">
        <v>35</v>
      </c>
      <c r="D1620" s="1" t="s">
        <v>22</v>
      </c>
      <c r="E1620" s="1" t="s">
        <v>751</v>
      </c>
      <c r="F1620" s="104" t="s">
        <v>769</v>
      </c>
      <c r="G1620" s="29" t="s">
        <v>380</v>
      </c>
      <c r="H1620" s="6">
        <f t="shared" si="78"/>
        <v>-110000</v>
      </c>
      <c r="I1620" s="24">
        <f t="shared" si="79"/>
        <v>5</v>
      </c>
      <c r="K1620" t="s">
        <v>35</v>
      </c>
      <c r="M1620" s="2">
        <v>500</v>
      </c>
    </row>
    <row r="1621" spans="2:13" ht="12.75">
      <c r="B1621" s="173">
        <v>2500</v>
      </c>
      <c r="C1621" s="1" t="s">
        <v>35</v>
      </c>
      <c r="D1621" s="1" t="s">
        <v>22</v>
      </c>
      <c r="E1621" s="1" t="s">
        <v>751</v>
      </c>
      <c r="F1621" s="104" t="s">
        <v>770</v>
      </c>
      <c r="G1621" s="29" t="s">
        <v>382</v>
      </c>
      <c r="H1621" s="6">
        <f t="shared" si="78"/>
        <v>-112500</v>
      </c>
      <c r="I1621" s="24">
        <f t="shared" si="79"/>
        <v>5</v>
      </c>
      <c r="K1621" t="s">
        <v>35</v>
      </c>
      <c r="M1621" s="2">
        <v>500</v>
      </c>
    </row>
    <row r="1622" spans="2:13" ht="12.75">
      <c r="B1622" s="173">
        <v>2500</v>
      </c>
      <c r="C1622" s="1" t="s">
        <v>35</v>
      </c>
      <c r="D1622" s="1" t="s">
        <v>22</v>
      </c>
      <c r="E1622" s="1" t="s">
        <v>751</v>
      </c>
      <c r="F1622" s="104" t="s">
        <v>771</v>
      </c>
      <c r="G1622" s="29" t="s">
        <v>384</v>
      </c>
      <c r="H1622" s="6">
        <f t="shared" si="78"/>
        <v>-115000</v>
      </c>
      <c r="I1622" s="24">
        <f t="shared" si="79"/>
        <v>5</v>
      </c>
      <c r="K1622" t="s">
        <v>35</v>
      </c>
      <c r="M1622" s="2">
        <v>500</v>
      </c>
    </row>
    <row r="1623" spans="2:13" ht="12.75">
      <c r="B1623" s="173">
        <v>2500</v>
      </c>
      <c r="C1623" s="1" t="s">
        <v>35</v>
      </c>
      <c r="D1623" s="1" t="s">
        <v>22</v>
      </c>
      <c r="E1623" s="1" t="s">
        <v>751</v>
      </c>
      <c r="F1623" s="104" t="s">
        <v>772</v>
      </c>
      <c r="G1623" s="29" t="s">
        <v>386</v>
      </c>
      <c r="H1623" s="6">
        <f t="shared" si="78"/>
        <v>-117500</v>
      </c>
      <c r="I1623" s="24">
        <f t="shared" si="79"/>
        <v>5</v>
      </c>
      <c r="K1623" t="s">
        <v>35</v>
      </c>
      <c r="M1623" s="2">
        <v>500</v>
      </c>
    </row>
    <row r="1624" spans="2:13" ht="12.75">
      <c r="B1624" s="173">
        <v>2500</v>
      </c>
      <c r="C1624" s="1" t="s">
        <v>35</v>
      </c>
      <c r="D1624" s="1" t="s">
        <v>22</v>
      </c>
      <c r="E1624" s="1" t="s">
        <v>751</v>
      </c>
      <c r="F1624" s="104" t="s">
        <v>773</v>
      </c>
      <c r="G1624" s="29" t="s">
        <v>402</v>
      </c>
      <c r="H1624" s="6">
        <f t="shared" si="78"/>
        <v>-120000</v>
      </c>
      <c r="I1624" s="24">
        <f t="shared" si="79"/>
        <v>5</v>
      </c>
      <c r="K1624" t="s">
        <v>35</v>
      </c>
      <c r="M1624" s="2">
        <v>500</v>
      </c>
    </row>
    <row r="1625" spans="2:13" ht="12.75">
      <c r="B1625" s="304">
        <v>2500</v>
      </c>
      <c r="C1625" s="1" t="s">
        <v>35</v>
      </c>
      <c r="D1625" s="14" t="s">
        <v>22</v>
      </c>
      <c r="E1625" s="35" t="s">
        <v>774</v>
      </c>
      <c r="F1625" s="104" t="s">
        <v>775</v>
      </c>
      <c r="G1625" s="33" t="s">
        <v>76</v>
      </c>
      <c r="H1625" s="6">
        <f t="shared" si="78"/>
        <v>-122500</v>
      </c>
      <c r="I1625" s="24">
        <f t="shared" si="79"/>
        <v>5</v>
      </c>
      <c r="K1625" t="s">
        <v>35</v>
      </c>
      <c r="M1625" s="2">
        <v>500</v>
      </c>
    </row>
    <row r="1626" spans="2:13" ht="12.75">
      <c r="B1626" s="173">
        <v>2500</v>
      </c>
      <c r="C1626" s="1" t="s">
        <v>35</v>
      </c>
      <c r="D1626" s="1" t="s">
        <v>22</v>
      </c>
      <c r="E1626" s="1" t="s">
        <v>774</v>
      </c>
      <c r="F1626" s="104" t="s">
        <v>776</v>
      </c>
      <c r="G1626" s="29" t="s">
        <v>38</v>
      </c>
      <c r="H1626" s="6">
        <f t="shared" si="78"/>
        <v>-125000</v>
      </c>
      <c r="I1626" s="24">
        <f t="shared" si="79"/>
        <v>5</v>
      </c>
      <c r="K1626" t="s">
        <v>35</v>
      </c>
      <c r="M1626" s="2">
        <v>500</v>
      </c>
    </row>
    <row r="1627" spans="2:13" ht="12.75">
      <c r="B1627" s="173">
        <v>2500</v>
      </c>
      <c r="C1627" s="1" t="s">
        <v>35</v>
      </c>
      <c r="D1627" s="1" t="s">
        <v>22</v>
      </c>
      <c r="E1627" s="1" t="s">
        <v>774</v>
      </c>
      <c r="F1627" s="104" t="s">
        <v>777</v>
      </c>
      <c r="G1627" s="29" t="s">
        <v>40</v>
      </c>
      <c r="H1627" s="6">
        <f t="shared" si="78"/>
        <v>-127500</v>
      </c>
      <c r="I1627" s="24">
        <f t="shared" si="79"/>
        <v>5</v>
      </c>
      <c r="K1627" t="s">
        <v>35</v>
      </c>
      <c r="M1627" s="2">
        <v>500</v>
      </c>
    </row>
    <row r="1628" spans="2:13" ht="12.75">
      <c r="B1628" s="173">
        <v>2500</v>
      </c>
      <c r="C1628" s="1" t="s">
        <v>35</v>
      </c>
      <c r="D1628" s="1" t="s">
        <v>22</v>
      </c>
      <c r="E1628" s="1" t="s">
        <v>774</v>
      </c>
      <c r="F1628" s="104" t="s">
        <v>778</v>
      </c>
      <c r="G1628" s="29" t="s">
        <v>42</v>
      </c>
      <c r="H1628" s="6">
        <f t="shared" si="78"/>
        <v>-130000</v>
      </c>
      <c r="I1628" s="24">
        <f t="shared" si="79"/>
        <v>5</v>
      </c>
      <c r="K1628" t="s">
        <v>35</v>
      </c>
      <c r="M1628" s="2">
        <v>500</v>
      </c>
    </row>
    <row r="1629" spans="2:13" ht="12.75">
      <c r="B1629" s="173">
        <v>2500</v>
      </c>
      <c r="C1629" s="1" t="s">
        <v>35</v>
      </c>
      <c r="D1629" s="1" t="s">
        <v>22</v>
      </c>
      <c r="E1629" s="1" t="s">
        <v>774</v>
      </c>
      <c r="F1629" s="104" t="s">
        <v>779</v>
      </c>
      <c r="G1629" s="29" t="s">
        <v>81</v>
      </c>
      <c r="H1629" s="6">
        <f t="shared" si="78"/>
        <v>-132500</v>
      </c>
      <c r="I1629" s="24">
        <f t="shared" si="79"/>
        <v>5</v>
      </c>
      <c r="K1629" t="s">
        <v>35</v>
      </c>
      <c r="M1629" s="2">
        <v>500</v>
      </c>
    </row>
    <row r="1630" spans="2:13" ht="12.75">
      <c r="B1630" s="173">
        <v>2500</v>
      </c>
      <c r="C1630" s="1" t="s">
        <v>35</v>
      </c>
      <c r="D1630" s="1" t="s">
        <v>22</v>
      </c>
      <c r="E1630" s="1" t="s">
        <v>774</v>
      </c>
      <c r="F1630" s="104" t="s">
        <v>780</v>
      </c>
      <c r="G1630" s="29" t="s">
        <v>84</v>
      </c>
      <c r="H1630" s="6">
        <f t="shared" si="78"/>
        <v>-135000</v>
      </c>
      <c r="I1630" s="24">
        <f t="shared" si="79"/>
        <v>5</v>
      </c>
      <c r="K1630" t="s">
        <v>35</v>
      </c>
      <c r="M1630" s="2">
        <v>500</v>
      </c>
    </row>
    <row r="1631" spans="2:13" ht="12.75">
      <c r="B1631" s="173">
        <v>2500</v>
      </c>
      <c r="C1631" s="1" t="s">
        <v>35</v>
      </c>
      <c r="D1631" s="1" t="s">
        <v>22</v>
      </c>
      <c r="E1631" s="1" t="s">
        <v>774</v>
      </c>
      <c r="F1631" s="104" t="s">
        <v>781</v>
      </c>
      <c r="G1631" s="29" t="s">
        <v>188</v>
      </c>
      <c r="H1631" s="6">
        <f t="shared" si="78"/>
        <v>-137500</v>
      </c>
      <c r="I1631" s="24">
        <f t="shared" si="79"/>
        <v>5</v>
      </c>
      <c r="K1631" t="s">
        <v>35</v>
      </c>
      <c r="M1631" s="2">
        <v>500</v>
      </c>
    </row>
    <row r="1632" spans="2:13" ht="12.75">
      <c r="B1632" s="173">
        <v>2500</v>
      </c>
      <c r="C1632" s="1" t="s">
        <v>35</v>
      </c>
      <c r="D1632" s="1" t="s">
        <v>22</v>
      </c>
      <c r="E1632" s="1" t="s">
        <v>774</v>
      </c>
      <c r="F1632" s="104" t="s">
        <v>782</v>
      </c>
      <c r="G1632" s="29" t="s">
        <v>190</v>
      </c>
      <c r="H1632" s="6">
        <f t="shared" si="78"/>
        <v>-140000</v>
      </c>
      <c r="I1632" s="24">
        <f t="shared" si="79"/>
        <v>5</v>
      </c>
      <c r="K1632" t="s">
        <v>35</v>
      </c>
      <c r="M1632" s="2">
        <v>500</v>
      </c>
    </row>
    <row r="1633" spans="1:13" s="45" customFormat="1" ht="12.75">
      <c r="A1633" s="1"/>
      <c r="B1633" s="173">
        <v>2500</v>
      </c>
      <c r="C1633" s="1" t="s">
        <v>35</v>
      </c>
      <c r="D1633" s="1" t="s">
        <v>22</v>
      </c>
      <c r="E1633" s="1" t="s">
        <v>774</v>
      </c>
      <c r="F1633" s="104" t="s">
        <v>783</v>
      </c>
      <c r="G1633" s="29" t="s">
        <v>192</v>
      </c>
      <c r="H1633" s="6">
        <f t="shared" si="78"/>
        <v>-142500</v>
      </c>
      <c r="I1633" s="24">
        <f t="shared" si="79"/>
        <v>5</v>
      </c>
      <c r="J1633"/>
      <c r="K1633" t="s">
        <v>35</v>
      </c>
      <c r="L1633"/>
      <c r="M1633" s="2">
        <v>500</v>
      </c>
    </row>
    <row r="1634" spans="2:13" ht="12.75">
      <c r="B1634" s="173">
        <v>2500</v>
      </c>
      <c r="C1634" s="1" t="s">
        <v>35</v>
      </c>
      <c r="D1634" s="1" t="s">
        <v>22</v>
      </c>
      <c r="E1634" s="1" t="s">
        <v>774</v>
      </c>
      <c r="F1634" s="104" t="s">
        <v>784</v>
      </c>
      <c r="G1634" s="29" t="s">
        <v>211</v>
      </c>
      <c r="H1634" s="6">
        <f t="shared" si="78"/>
        <v>-145000</v>
      </c>
      <c r="I1634" s="24">
        <f t="shared" si="79"/>
        <v>5</v>
      </c>
      <c r="K1634" t="s">
        <v>35</v>
      </c>
      <c r="M1634" s="2">
        <v>500</v>
      </c>
    </row>
    <row r="1635" spans="2:13" ht="12.75">
      <c r="B1635" s="173">
        <v>2500</v>
      </c>
      <c r="C1635" s="1" t="s">
        <v>35</v>
      </c>
      <c r="D1635" s="1" t="s">
        <v>22</v>
      </c>
      <c r="E1635" s="1" t="s">
        <v>774</v>
      </c>
      <c r="F1635" s="104" t="s">
        <v>785</v>
      </c>
      <c r="G1635" s="29" t="s">
        <v>254</v>
      </c>
      <c r="H1635" s="6">
        <f t="shared" si="78"/>
        <v>-147500</v>
      </c>
      <c r="I1635" s="24">
        <f t="shared" si="79"/>
        <v>5</v>
      </c>
      <c r="K1635" t="s">
        <v>35</v>
      </c>
      <c r="M1635" s="2">
        <v>500</v>
      </c>
    </row>
    <row r="1636" spans="2:13" ht="12.75">
      <c r="B1636" s="173">
        <v>2500</v>
      </c>
      <c r="C1636" s="1" t="s">
        <v>35</v>
      </c>
      <c r="D1636" s="1" t="s">
        <v>22</v>
      </c>
      <c r="E1636" s="1" t="s">
        <v>774</v>
      </c>
      <c r="F1636" s="104" t="s">
        <v>786</v>
      </c>
      <c r="G1636" s="29" t="s">
        <v>114</v>
      </c>
      <c r="H1636" s="6">
        <f t="shared" si="78"/>
        <v>-150000</v>
      </c>
      <c r="I1636" s="24">
        <f t="shared" si="79"/>
        <v>5</v>
      </c>
      <c r="K1636" t="s">
        <v>35</v>
      </c>
      <c r="M1636" s="2">
        <v>500</v>
      </c>
    </row>
    <row r="1637" spans="2:13" ht="12.75">
      <c r="B1637" s="173">
        <v>2500</v>
      </c>
      <c r="C1637" s="1" t="s">
        <v>35</v>
      </c>
      <c r="D1637" s="1" t="s">
        <v>22</v>
      </c>
      <c r="E1637" s="1" t="s">
        <v>774</v>
      </c>
      <c r="F1637" s="104" t="s">
        <v>787</v>
      </c>
      <c r="G1637" s="29" t="s">
        <v>257</v>
      </c>
      <c r="H1637" s="6">
        <f t="shared" si="78"/>
        <v>-152500</v>
      </c>
      <c r="I1637" s="24">
        <f t="shared" si="79"/>
        <v>5</v>
      </c>
      <c r="K1637" t="s">
        <v>35</v>
      </c>
      <c r="M1637" s="2">
        <v>500</v>
      </c>
    </row>
    <row r="1638" spans="2:13" ht="12.75">
      <c r="B1638" s="173">
        <v>2500</v>
      </c>
      <c r="C1638" s="1" t="s">
        <v>35</v>
      </c>
      <c r="D1638" s="1" t="s">
        <v>22</v>
      </c>
      <c r="E1638" s="1" t="s">
        <v>774</v>
      </c>
      <c r="F1638" s="104" t="s">
        <v>788</v>
      </c>
      <c r="G1638" s="29" t="s">
        <v>286</v>
      </c>
      <c r="H1638" s="6">
        <f t="shared" si="78"/>
        <v>-155000</v>
      </c>
      <c r="I1638" s="24">
        <f t="shared" si="79"/>
        <v>5</v>
      </c>
      <c r="K1638" t="s">
        <v>35</v>
      </c>
      <c r="M1638" s="2">
        <v>500</v>
      </c>
    </row>
    <row r="1639" spans="2:13" ht="12.75">
      <c r="B1639" s="173">
        <v>2500</v>
      </c>
      <c r="C1639" s="1" t="s">
        <v>35</v>
      </c>
      <c r="D1639" s="1" t="s">
        <v>22</v>
      </c>
      <c r="E1639" s="1" t="s">
        <v>774</v>
      </c>
      <c r="F1639" s="104" t="s">
        <v>789</v>
      </c>
      <c r="G1639" s="29" t="s">
        <v>266</v>
      </c>
      <c r="H1639" s="6">
        <f t="shared" si="78"/>
        <v>-157500</v>
      </c>
      <c r="I1639" s="24">
        <f t="shared" si="79"/>
        <v>5</v>
      </c>
      <c r="K1639" t="s">
        <v>35</v>
      </c>
      <c r="M1639" s="2">
        <v>500</v>
      </c>
    </row>
    <row r="1640" spans="2:13" ht="12.75">
      <c r="B1640" s="173">
        <v>2500</v>
      </c>
      <c r="C1640" s="1" t="s">
        <v>35</v>
      </c>
      <c r="D1640" s="1" t="s">
        <v>22</v>
      </c>
      <c r="E1640" s="1" t="s">
        <v>774</v>
      </c>
      <c r="F1640" s="104" t="s">
        <v>790</v>
      </c>
      <c r="G1640" s="29" t="s">
        <v>289</v>
      </c>
      <c r="H1640" s="6">
        <f t="shared" si="78"/>
        <v>-160000</v>
      </c>
      <c r="I1640" s="24">
        <f t="shared" si="79"/>
        <v>5</v>
      </c>
      <c r="K1640" t="s">
        <v>35</v>
      </c>
      <c r="M1640" s="2">
        <v>500</v>
      </c>
    </row>
    <row r="1641" spans="2:13" ht="12.75">
      <c r="B1641" s="173">
        <v>2500</v>
      </c>
      <c r="C1641" s="1" t="s">
        <v>35</v>
      </c>
      <c r="D1641" s="1" t="s">
        <v>22</v>
      </c>
      <c r="E1641" s="1" t="s">
        <v>774</v>
      </c>
      <c r="F1641" s="104" t="s">
        <v>791</v>
      </c>
      <c r="G1641" s="29" t="s">
        <v>369</v>
      </c>
      <c r="H1641" s="6">
        <f t="shared" si="78"/>
        <v>-162500</v>
      </c>
      <c r="I1641" s="24">
        <f t="shared" si="79"/>
        <v>5</v>
      </c>
      <c r="K1641" t="s">
        <v>35</v>
      </c>
      <c r="M1641" s="2">
        <v>500</v>
      </c>
    </row>
    <row r="1642" spans="2:13" ht="12.75">
      <c r="B1642" s="173">
        <v>2500</v>
      </c>
      <c r="C1642" s="1" t="s">
        <v>35</v>
      </c>
      <c r="D1642" s="1" t="s">
        <v>22</v>
      </c>
      <c r="E1642" s="1" t="s">
        <v>774</v>
      </c>
      <c r="F1642" s="104" t="s">
        <v>792</v>
      </c>
      <c r="G1642" s="29" t="s">
        <v>380</v>
      </c>
      <c r="H1642" s="6">
        <f t="shared" si="78"/>
        <v>-165000</v>
      </c>
      <c r="I1642" s="24">
        <f t="shared" si="79"/>
        <v>5</v>
      </c>
      <c r="K1642" t="s">
        <v>35</v>
      </c>
      <c r="M1642" s="2">
        <v>500</v>
      </c>
    </row>
    <row r="1643" spans="2:13" ht="12.75">
      <c r="B1643" s="173">
        <v>2500</v>
      </c>
      <c r="C1643" s="1" t="s">
        <v>35</v>
      </c>
      <c r="D1643" s="1" t="s">
        <v>22</v>
      </c>
      <c r="E1643" s="1" t="s">
        <v>774</v>
      </c>
      <c r="F1643" s="104" t="s">
        <v>793</v>
      </c>
      <c r="G1643" s="29" t="s">
        <v>382</v>
      </c>
      <c r="H1643" s="6">
        <f t="shared" si="78"/>
        <v>-167500</v>
      </c>
      <c r="I1643" s="24">
        <f t="shared" si="79"/>
        <v>5</v>
      </c>
      <c r="K1643" t="s">
        <v>35</v>
      </c>
      <c r="M1643" s="2">
        <v>500</v>
      </c>
    </row>
    <row r="1644" spans="2:13" ht="12.75">
      <c r="B1644" s="173">
        <v>2500</v>
      </c>
      <c r="C1644" s="1" t="s">
        <v>35</v>
      </c>
      <c r="D1644" s="1" t="s">
        <v>22</v>
      </c>
      <c r="E1644" s="1" t="s">
        <v>774</v>
      </c>
      <c r="F1644" s="104" t="s">
        <v>794</v>
      </c>
      <c r="G1644" s="29" t="s">
        <v>384</v>
      </c>
      <c r="H1644" s="6">
        <f t="shared" si="78"/>
        <v>-170000</v>
      </c>
      <c r="I1644" s="24">
        <f t="shared" si="79"/>
        <v>5</v>
      </c>
      <c r="K1644" t="s">
        <v>35</v>
      </c>
      <c r="M1644" s="2">
        <v>500</v>
      </c>
    </row>
    <row r="1645" spans="2:13" ht="12.75">
      <c r="B1645" s="173">
        <v>2500</v>
      </c>
      <c r="C1645" s="1" t="s">
        <v>35</v>
      </c>
      <c r="D1645" s="1" t="s">
        <v>22</v>
      </c>
      <c r="E1645" s="1" t="s">
        <v>774</v>
      </c>
      <c r="F1645" s="104" t="s">
        <v>795</v>
      </c>
      <c r="G1645" s="29" t="s">
        <v>386</v>
      </c>
      <c r="H1645" s="6">
        <f aca="true" t="shared" si="80" ref="H1645:H1707">H1644-B1645</f>
        <v>-172500</v>
      </c>
      <c r="I1645" s="24">
        <f>+B1645/M1645</f>
        <v>5</v>
      </c>
      <c r="K1645" t="s">
        <v>35</v>
      </c>
      <c r="M1645" s="2">
        <v>500</v>
      </c>
    </row>
    <row r="1646" spans="2:13" ht="12.75">
      <c r="B1646" s="173">
        <v>2500</v>
      </c>
      <c r="C1646" s="1" t="s">
        <v>35</v>
      </c>
      <c r="D1646" s="1" t="s">
        <v>22</v>
      </c>
      <c r="E1646" s="1" t="s">
        <v>774</v>
      </c>
      <c r="F1646" s="104" t="s">
        <v>796</v>
      </c>
      <c r="G1646" s="29" t="s">
        <v>402</v>
      </c>
      <c r="H1646" s="6">
        <f t="shared" si="80"/>
        <v>-175000</v>
      </c>
      <c r="I1646" s="24">
        <f>+B1646/M1646</f>
        <v>5</v>
      </c>
      <c r="K1646" t="s">
        <v>35</v>
      </c>
      <c r="M1646" s="2">
        <v>500</v>
      </c>
    </row>
    <row r="1647" spans="1:13" s="81" customFormat="1" ht="12.75">
      <c r="A1647" s="13"/>
      <c r="B1647" s="186">
        <f>SUM(B1581:B1646)</f>
        <v>175000</v>
      </c>
      <c r="C1647" s="13" t="s">
        <v>35</v>
      </c>
      <c r="D1647" s="13"/>
      <c r="E1647" s="13"/>
      <c r="F1647" s="20"/>
      <c r="G1647" s="20"/>
      <c r="H1647" s="79">
        <v>0</v>
      </c>
      <c r="I1647" s="80">
        <f>+B1647/M1647</f>
        <v>350</v>
      </c>
      <c r="M1647" s="2">
        <v>500</v>
      </c>
    </row>
    <row r="1648" spans="8:13" ht="12.75">
      <c r="H1648" s="6">
        <f t="shared" si="80"/>
        <v>0</v>
      </c>
      <c r="I1648" s="24">
        <f>+B1648/M1648</f>
        <v>0</v>
      </c>
      <c r="M1648" s="2">
        <v>500</v>
      </c>
    </row>
    <row r="1649" spans="8:13" ht="12.75">
      <c r="H1649" s="6">
        <f t="shared" si="80"/>
        <v>0</v>
      </c>
      <c r="I1649" s="24">
        <f aca="true" t="shared" si="81" ref="I1649:I1707">+B1649/M1649</f>
        <v>0</v>
      </c>
      <c r="M1649" s="2">
        <v>500</v>
      </c>
    </row>
    <row r="1650" spans="1:13" s="17" customFormat="1" ht="12.75">
      <c r="A1650" s="1"/>
      <c r="B1650" s="311">
        <v>950</v>
      </c>
      <c r="C1650" s="14" t="s">
        <v>663</v>
      </c>
      <c r="D1650" s="14" t="s">
        <v>797</v>
      </c>
      <c r="E1650" s="14" t="s">
        <v>664</v>
      </c>
      <c r="F1650" s="29" t="s">
        <v>798</v>
      </c>
      <c r="G1650" s="32" t="s">
        <v>76</v>
      </c>
      <c r="H1650" s="6">
        <f t="shared" si="80"/>
        <v>-950</v>
      </c>
      <c r="I1650" s="24">
        <f t="shared" si="81"/>
        <v>1.9</v>
      </c>
      <c r="J1650"/>
      <c r="K1650" t="s">
        <v>774</v>
      </c>
      <c r="L1650"/>
      <c r="M1650" s="2">
        <v>500</v>
      </c>
    </row>
    <row r="1651" spans="1:13" ht="12.75">
      <c r="A1651" s="14"/>
      <c r="B1651" s="311">
        <v>1600</v>
      </c>
      <c r="C1651" s="14" t="s">
        <v>663</v>
      </c>
      <c r="D1651" s="14" t="s">
        <v>797</v>
      </c>
      <c r="E1651" s="14" t="s">
        <v>664</v>
      </c>
      <c r="F1651" s="29" t="s">
        <v>798</v>
      </c>
      <c r="G1651" s="32" t="s">
        <v>38</v>
      </c>
      <c r="H1651" s="6">
        <f t="shared" si="80"/>
        <v>-2550</v>
      </c>
      <c r="I1651" s="24">
        <f t="shared" si="81"/>
        <v>3.2</v>
      </c>
      <c r="J1651" s="17"/>
      <c r="K1651" t="s">
        <v>774</v>
      </c>
      <c r="L1651" s="17"/>
      <c r="M1651" s="2">
        <v>500</v>
      </c>
    </row>
    <row r="1652" spans="2:13" ht="12.75">
      <c r="B1652" s="313">
        <v>1000</v>
      </c>
      <c r="C1652" s="14" t="s">
        <v>663</v>
      </c>
      <c r="D1652" s="14" t="s">
        <v>797</v>
      </c>
      <c r="E1652" s="1" t="s">
        <v>664</v>
      </c>
      <c r="F1652" s="29" t="s">
        <v>798</v>
      </c>
      <c r="G1652" s="29" t="s">
        <v>40</v>
      </c>
      <c r="H1652" s="6">
        <f t="shared" si="80"/>
        <v>-3550</v>
      </c>
      <c r="I1652" s="24">
        <f t="shared" si="81"/>
        <v>2</v>
      </c>
      <c r="K1652" t="s">
        <v>774</v>
      </c>
      <c r="M1652" s="2">
        <v>500</v>
      </c>
    </row>
    <row r="1653" spans="2:13" ht="12.75">
      <c r="B1653" s="313">
        <v>1000</v>
      </c>
      <c r="C1653" s="1" t="s">
        <v>663</v>
      </c>
      <c r="D1653" s="14" t="s">
        <v>797</v>
      </c>
      <c r="E1653" s="1" t="s">
        <v>664</v>
      </c>
      <c r="F1653" s="29" t="s">
        <v>798</v>
      </c>
      <c r="G1653" s="29" t="s">
        <v>42</v>
      </c>
      <c r="H1653" s="6">
        <f t="shared" si="80"/>
        <v>-4550</v>
      </c>
      <c r="I1653" s="24">
        <f t="shared" si="81"/>
        <v>2</v>
      </c>
      <c r="K1653" t="s">
        <v>774</v>
      </c>
      <c r="M1653" s="2">
        <v>500</v>
      </c>
    </row>
    <row r="1654" spans="2:14" ht="12.75">
      <c r="B1654" s="313">
        <v>800</v>
      </c>
      <c r="C1654" s="1" t="s">
        <v>663</v>
      </c>
      <c r="D1654" s="14" t="s">
        <v>797</v>
      </c>
      <c r="E1654" s="1" t="s">
        <v>664</v>
      </c>
      <c r="F1654" s="29" t="s">
        <v>798</v>
      </c>
      <c r="G1654" s="29" t="s">
        <v>81</v>
      </c>
      <c r="H1654" s="6">
        <f t="shared" si="80"/>
        <v>-5350</v>
      </c>
      <c r="I1654" s="24">
        <f t="shared" si="81"/>
        <v>1.6</v>
      </c>
      <c r="K1654" t="s">
        <v>774</v>
      </c>
      <c r="M1654" s="2">
        <v>500</v>
      </c>
      <c r="N1654" s="41">
        <v>500</v>
      </c>
    </row>
    <row r="1655" spans="2:13" ht="12.75">
      <c r="B1655" s="313">
        <v>1400</v>
      </c>
      <c r="C1655" s="40" t="s">
        <v>663</v>
      </c>
      <c r="D1655" s="14" t="s">
        <v>797</v>
      </c>
      <c r="E1655" s="40" t="s">
        <v>664</v>
      </c>
      <c r="F1655" s="29" t="s">
        <v>798</v>
      </c>
      <c r="G1655" s="29" t="s">
        <v>84</v>
      </c>
      <c r="H1655" s="6">
        <f t="shared" si="80"/>
        <v>-6750</v>
      </c>
      <c r="I1655" s="24">
        <f t="shared" si="81"/>
        <v>2.8</v>
      </c>
      <c r="J1655" s="39"/>
      <c r="K1655" t="s">
        <v>774</v>
      </c>
      <c r="L1655" s="39"/>
      <c r="M1655" s="2">
        <v>500</v>
      </c>
    </row>
    <row r="1656" spans="2:13" ht="12.75">
      <c r="B1656" s="313">
        <v>1000</v>
      </c>
      <c r="C1656" s="1" t="s">
        <v>663</v>
      </c>
      <c r="D1656" s="14" t="s">
        <v>797</v>
      </c>
      <c r="E1656" s="1" t="s">
        <v>664</v>
      </c>
      <c r="F1656" s="29" t="s">
        <v>798</v>
      </c>
      <c r="G1656" s="29" t="s">
        <v>188</v>
      </c>
      <c r="H1656" s="6">
        <f t="shared" si="80"/>
        <v>-7750</v>
      </c>
      <c r="I1656" s="24">
        <f t="shared" si="81"/>
        <v>2</v>
      </c>
      <c r="K1656" t="s">
        <v>774</v>
      </c>
      <c r="M1656" s="2">
        <v>500</v>
      </c>
    </row>
    <row r="1657" spans="2:13" ht="12.75">
      <c r="B1657" s="313">
        <v>800</v>
      </c>
      <c r="C1657" s="1" t="s">
        <v>663</v>
      </c>
      <c r="D1657" s="14" t="s">
        <v>797</v>
      </c>
      <c r="E1657" s="1" t="s">
        <v>664</v>
      </c>
      <c r="F1657" s="29" t="s">
        <v>798</v>
      </c>
      <c r="G1657" s="29" t="s">
        <v>190</v>
      </c>
      <c r="H1657" s="6">
        <f t="shared" si="80"/>
        <v>-8550</v>
      </c>
      <c r="I1657" s="24">
        <f t="shared" si="81"/>
        <v>1.6</v>
      </c>
      <c r="K1657" t="s">
        <v>774</v>
      </c>
      <c r="M1657" s="2">
        <v>500</v>
      </c>
    </row>
    <row r="1658" spans="2:13" ht="12.75">
      <c r="B1658" s="313">
        <v>1300</v>
      </c>
      <c r="C1658" s="1" t="s">
        <v>663</v>
      </c>
      <c r="D1658" s="14" t="s">
        <v>797</v>
      </c>
      <c r="E1658" s="1" t="s">
        <v>664</v>
      </c>
      <c r="F1658" s="29" t="s">
        <v>798</v>
      </c>
      <c r="G1658" s="29" t="s">
        <v>192</v>
      </c>
      <c r="H1658" s="6">
        <f t="shared" si="80"/>
        <v>-9850</v>
      </c>
      <c r="I1658" s="24">
        <f t="shared" si="81"/>
        <v>2.6</v>
      </c>
      <c r="K1658" t="s">
        <v>774</v>
      </c>
      <c r="M1658" s="2">
        <v>500</v>
      </c>
    </row>
    <row r="1659" spans="2:13" ht="12.75">
      <c r="B1659" s="313">
        <v>1000</v>
      </c>
      <c r="C1659" s="1" t="s">
        <v>663</v>
      </c>
      <c r="D1659" s="14" t="s">
        <v>797</v>
      </c>
      <c r="E1659" s="1" t="s">
        <v>664</v>
      </c>
      <c r="F1659" s="29" t="s">
        <v>798</v>
      </c>
      <c r="G1659" s="29" t="s">
        <v>211</v>
      </c>
      <c r="H1659" s="6">
        <f t="shared" si="80"/>
        <v>-10850</v>
      </c>
      <c r="I1659" s="24">
        <f t="shared" si="81"/>
        <v>2</v>
      </c>
      <c r="K1659" t="s">
        <v>774</v>
      </c>
      <c r="M1659" s="2">
        <v>500</v>
      </c>
    </row>
    <row r="1660" spans="2:13" ht="12.75">
      <c r="B1660" s="313">
        <v>1000</v>
      </c>
      <c r="C1660" s="1" t="s">
        <v>663</v>
      </c>
      <c r="D1660" s="14" t="s">
        <v>797</v>
      </c>
      <c r="E1660" s="1" t="s">
        <v>664</v>
      </c>
      <c r="F1660" s="29" t="s">
        <v>798</v>
      </c>
      <c r="G1660" s="29" t="s">
        <v>254</v>
      </c>
      <c r="H1660" s="6">
        <f t="shared" si="80"/>
        <v>-11850</v>
      </c>
      <c r="I1660" s="24">
        <f t="shared" si="81"/>
        <v>2</v>
      </c>
      <c r="K1660" t="s">
        <v>774</v>
      </c>
      <c r="M1660" s="2">
        <v>500</v>
      </c>
    </row>
    <row r="1661" spans="2:13" ht="12.75">
      <c r="B1661" s="313">
        <v>1500</v>
      </c>
      <c r="C1661" s="1" t="s">
        <v>663</v>
      </c>
      <c r="D1661" s="14" t="s">
        <v>797</v>
      </c>
      <c r="E1661" s="1" t="s">
        <v>664</v>
      </c>
      <c r="F1661" s="29" t="s">
        <v>798</v>
      </c>
      <c r="G1661" s="29" t="s">
        <v>114</v>
      </c>
      <c r="H1661" s="6">
        <f t="shared" si="80"/>
        <v>-13350</v>
      </c>
      <c r="I1661" s="24">
        <f t="shared" si="81"/>
        <v>3</v>
      </c>
      <c r="K1661" t="s">
        <v>774</v>
      </c>
      <c r="M1661" s="2">
        <v>500</v>
      </c>
    </row>
    <row r="1662" spans="2:13" ht="12.75">
      <c r="B1662" s="313">
        <v>1100</v>
      </c>
      <c r="C1662" s="1" t="s">
        <v>663</v>
      </c>
      <c r="D1662" s="1" t="s">
        <v>797</v>
      </c>
      <c r="E1662" s="1" t="s">
        <v>664</v>
      </c>
      <c r="F1662" s="29" t="s">
        <v>798</v>
      </c>
      <c r="G1662" s="29" t="s">
        <v>257</v>
      </c>
      <c r="H1662" s="6">
        <f t="shared" si="80"/>
        <v>-14450</v>
      </c>
      <c r="I1662" s="24">
        <f>+B1662/M1662</f>
        <v>2.2</v>
      </c>
      <c r="K1662" t="s">
        <v>774</v>
      </c>
      <c r="M1662" s="2">
        <v>500</v>
      </c>
    </row>
    <row r="1663" spans="2:13" ht="12.75">
      <c r="B1663" s="313">
        <v>1000</v>
      </c>
      <c r="C1663" s="1" t="s">
        <v>663</v>
      </c>
      <c r="D1663" s="1" t="s">
        <v>797</v>
      </c>
      <c r="E1663" s="1" t="s">
        <v>664</v>
      </c>
      <c r="F1663" s="29" t="s">
        <v>798</v>
      </c>
      <c r="G1663" s="29" t="s">
        <v>286</v>
      </c>
      <c r="H1663" s="6">
        <f t="shared" si="80"/>
        <v>-15450</v>
      </c>
      <c r="I1663" s="24">
        <f t="shared" si="81"/>
        <v>2</v>
      </c>
      <c r="K1663" t="s">
        <v>774</v>
      </c>
      <c r="M1663" s="2">
        <v>500</v>
      </c>
    </row>
    <row r="1664" spans="2:13" ht="12.75">
      <c r="B1664" s="313">
        <v>1000</v>
      </c>
      <c r="C1664" s="1" t="s">
        <v>663</v>
      </c>
      <c r="D1664" s="1" t="s">
        <v>797</v>
      </c>
      <c r="E1664" s="1" t="s">
        <v>664</v>
      </c>
      <c r="F1664" s="29" t="s">
        <v>798</v>
      </c>
      <c r="G1664" s="29" t="s">
        <v>266</v>
      </c>
      <c r="H1664" s="6">
        <f t="shared" si="80"/>
        <v>-16450</v>
      </c>
      <c r="I1664" s="24">
        <f t="shared" si="81"/>
        <v>2</v>
      </c>
      <c r="K1664" t="s">
        <v>774</v>
      </c>
      <c r="M1664" s="2">
        <v>500</v>
      </c>
    </row>
    <row r="1665" spans="2:13" ht="12.75">
      <c r="B1665" s="313">
        <v>800</v>
      </c>
      <c r="C1665" s="1" t="s">
        <v>663</v>
      </c>
      <c r="D1665" s="1" t="s">
        <v>797</v>
      </c>
      <c r="E1665" s="1" t="s">
        <v>664</v>
      </c>
      <c r="F1665" s="29" t="s">
        <v>798</v>
      </c>
      <c r="G1665" s="29" t="s">
        <v>289</v>
      </c>
      <c r="H1665" s="6">
        <f t="shared" si="80"/>
        <v>-17250</v>
      </c>
      <c r="I1665" s="24">
        <f t="shared" si="81"/>
        <v>1.6</v>
      </c>
      <c r="K1665" t="s">
        <v>774</v>
      </c>
      <c r="M1665" s="2">
        <v>500</v>
      </c>
    </row>
    <row r="1666" spans="2:13" ht="12.75">
      <c r="B1666" s="313">
        <v>1100</v>
      </c>
      <c r="C1666" s="1" t="s">
        <v>663</v>
      </c>
      <c r="D1666" s="1" t="s">
        <v>797</v>
      </c>
      <c r="E1666" s="1" t="s">
        <v>664</v>
      </c>
      <c r="F1666" s="29" t="s">
        <v>798</v>
      </c>
      <c r="G1666" s="29" t="s">
        <v>369</v>
      </c>
      <c r="H1666" s="6">
        <f t="shared" si="80"/>
        <v>-18350</v>
      </c>
      <c r="I1666" s="24">
        <f t="shared" si="81"/>
        <v>2.2</v>
      </c>
      <c r="K1666" t="s">
        <v>774</v>
      </c>
      <c r="M1666" s="2">
        <v>500</v>
      </c>
    </row>
    <row r="1667" spans="2:13" ht="12.75">
      <c r="B1667" s="313">
        <v>1800</v>
      </c>
      <c r="C1667" s="1" t="s">
        <v>663</v>
      </c>
      <c r="D1667" s="1" t="s">
        <v>797</v>
      </c>
      <c r="E1667" s="1" t="s">
        <v>664</v>
      </c>
      <c r="F1667" s="29" t="s">
        <v>798</v>
      </c>
      <c r="G1667" s="29" t="s">
        <v>380</v>
      </c>
      <c r="H1667" s="6">
        <f t="shared" si="80"/>
        <v>-20150</v>
      </c>
      <c r="I1667" s="24">
        <f t="shared" si="81"/>
        <v>3.6</v>
      </c>
      <c r="K1667" t="s">
        <v>774</v>
      </c>
      <c r="M1667" s="2">
        <v>500</v>
      </c>
    </row>
    <row r="1668" spans="2:13" ht="12.75">
      <c r="B1668" s="313">
        <v>1250</v>
      </c>
      <c r="C1668" s="1" t="s">
        <v>663</v>
      </c>
      <c r="D1668" s="1" t="s">
        <v>797</v>
      </c>
      <c r="E1668" s="1" t="s">
        <v>664</v>
      </c>
      <c r="F1668" s="29" t="s">
        <v>798</v>
      </c>
      <c r="G1668" s="29" t="s">
        <v>382</v>
      </c>
      <c r="H1668" s="6">
        <f t="shared" si="80"/>
        <v>-21400</v>
      </c>
      <c r="I1668" s="24">
        <f t="shared" si="81"/>
        <v>2.5</v>
      </c>
      <c r="K1668" t="s">
        <v>774</v>
      </c>
      <c r="M1668" s="2">
        <v>500</v>
      </c>
    </row>
    <row r="1669" spans="2:13" ht="12.75">
      <c r="B1669" s="313">
        <v>1100</v>
      </c>
      <c r="C1669" s="1" t="s">
        <v>663</v>
      </c>
      <c r="D1669" s="1" t="s">
        <v>797</v>
      </c>
      <c r="E1669" s="1" t="s">
        <v>664</v>
      </c>
      <c r="F1669" s="29" t="s">
        <v>798</v>
      </c>
      <c r="G1669" s="29" t="s">
        <v>384</v>
      </c>
      <c r="H1669" s="6">
        <f t="shared" si="80"/>
        <v>-22500</v>
      </c>
      <c r="I1669" s="24">
        <f t="shared" si="81"/>
        <v>2.2</v>
      </c>
      <c r="K1669" t="s">
        <v>774</v>
      </c>
      <c r="M1669" s="2">
        <v>500</v>
      </c>
    </row>
    <row r="1670" spans="2:13" ht="12.75">
      <c r="B1670" s="313">
        <v>1000</v>
      </c>
      <c r="C1670" s="1" t="s">
        <v>663</v>
      </c>
      <c r="D1670" s="1" t="s">
        <v>797</v>
      </c>
      <c r="E1670" s="1" t="s">
        <v>664</v>
      </c>
      <c r="F1670" s="29" t="s">
        <v>798</v>
      </c>
      <c r="G1670" s="29" t="s">
        <v>386</v>
      </c>
      <c r="H1670" s="6">
        <f t="shared" si="80"/>
        <v>-23500</v>
      </c>
      <c r="I1670" s="24">
        <f t="shared" si="81"/>
        <v>2</v>
      </c>
      <c r="K1670" t="s">
        <v>774</v>
      </c>
      <c r="M1670" s="2">
        <v>500</v>
      </c>
    </row>
    <row r="1671" spans="2:13" ht="12.75">
      <c r="B1671" s="313">
        <v>900</v>
      </c>
      <c r="C1671" s="1" t="s">
        <v>663</v>
      </c>
      <c r="D1671" s="1" t="s">
        <v>797</v>
      </c>
      <c r="E1671" s="1" t="s">
        <v>664</v>
      </c>
      <c r="F1671" s="29" t="s">
        <v>798</v>
      </c>
      <c r="G1671" s="29" t="s">
        <v>402</v>
      </c>
      <c r="H1671" s="6">
        <f t="shared" si="80"/>
        <v>-24400</v>
      </c>
      <c r="I1671" s="24">
        <f t="shared" si="81"/>
        <v>1.8</v>
      </c>
      <c r="K1671" t="s">
        <v>774</v>
      </c>
      <c r="M1671" s="2">
        <v>500</v>
      </c>
    </row>
    <row r="1672" spans="2:13" ht="12.75">
      <c r="B1672" s="311">
        <v>1000</v>
      </c>
      <c r="C1672" s="14" t="s">
        <v>663</v>
      </c>
      <c r="D1672" s="14" t="s">
        <v>797</v>
      </c>
      <c r="E1672" s="14" t="s">
        <v>664</v>
      </c>
      <c r="F1672" s="29" t="s">
        <v>799</v>
      </c>
      <c r="G1672" s="32" t="s">
        <v>93</v>
      </c>
      <c r="H1672" s="6">
        <f t="shared" si="80"/>
        <v>-25400</v>
      </c>
      <c r="I1672" s="24">
        <f t="shared" si="81"/>
        <v>2</v>
      </c>
      <c r="K1672" t="s">
        <v>800</v>
      </c>
      <c r="M1672" s="2">
        <v>500</v>
      </c>
    </row>
    <row r="1673" spans="1:13" ht="12.75">
      <c r="A1673" s="14"/>
      <c r="B1673" s="311">
        <v>1000</v>
      </c>
      <c r="C1673" s="14" t="s">
        <v>663</v>
      </c>
      <c r="D1673" s="14" t="s">
        <v>797</v>
      </c>
      <c r="E1673" s="14" t="s">
        <v>664</v>
      </c>
      <c r="F1673" s="29" t="s">
        <v>799</v>
      </c>
      <c r="G1673" s="32" t="s">
        <v>801</v>
      </c>
      <c r="H1673" s="6">
        <f t="shared" si="80"/>
        <v>-26400</v>
      </c>
      <c r="I1673" s="24">
        <f t="shared" si="81"/>
        <v>2</v>
      </c>
      <c r="J1673" s="17"/>
      <c r="K1673" t="s">
        <v>800</v>
      </c>
      <c r="L1673" s="17"/>
      <c r="M1673" s="2">
        <v>500</v>
      </c>
    </row>
    <row r="1674" spans="2:13" ht="12.75">
      <c r="B1674" s="313">
        <v>800</v>
      </c>
      <c r="C1674" s="14" t="s">
        <v>663</v>
      </c>
      <c r="D1674" s="14" t="s">
        <v>797</v>
      </c>
      <c r="E1674" s="1" t="s">
        <v>664</v>
      </c>
      <c r="F1674" s="29" t="s">
        <v>799</v>
      </c>
      <c r="G1674" s="29" t="s">
        <v>802</v>
      </c>
      <c r="H1674" s="6">
        <f t="shared" si="80"/>
        <v>-27200</v>
      </c>
      <c r="I1674" s="24">
        <f t="shared" si="81"/>
        <v>1.6</v>
      </c>
      <c r="K1674" t="s">
        <v>800</v>
      </c>
      <c r="M1674" s="2">
        <v>500</v>
      </c>
    </row>
    <row r="1675" spans="2:13" ht="12.75">
      <c r="B1675" s="313">
        <v>1500</v>
      </c>
      <c r="C1675" s="1" t="s">
        <v>663</v>
      </c>
      <c r="D1675" s="14" t="s">
        <v>797</v>
      </c>
      <c r="E1675" s="1" t="s">
        <v>664</v>
      </c>
      <c r="F1675" s="29" t="s">
        <v>799</v>
      </c>
      <c r="G1675" s="29" t="s">
        <v>803</v>
      </c>
      <c r="H1675" s="6">
        <f t="shared" si="80"/>
        <v>-28700</v>
      </c>
      <c r="I1675" s="24">
        <f t="shared" si="81"/>
        <v>3</v>
      </c>
      <c r="K1675" t="s">
        <v>800</v>
      </c>
      <c r="M1675" s="2">
        <v>500</v>
      </c>
    </row>
    <row r="1676" spans="2:13" ht="12.75">
      <c r="B1676" s="313">
        <v>1000</v>
      </c>
      <c r="C1676" s="1" t="s">
        <v>663</v>
      </c>
      <c r="D1676" s="14" t="s">
        <v>797</v>
      </c>
      <c r="E1676" s="1" t="s">
        <v>664</v>
      </c>
      <c r="F1676" s="29" t="s">
        <v>799</v>
      </c>
      <c r="G1676" s="29" t="s">
        <v>53</v>
      </c>
      <c r="H1676" s="6">
        <f t="shared" si="80"/>
        <v>-29700</v>
      </c>
      <c r="I1676" s="24">
        <f t="shared" si="81"/>
        <v>2</v>
      </c>
      <c r="K1676" t="s">
        <v>800</v>
      </c>
      <c r="M1676" s="2">
        <v>500</v>
      </c>
    </row>
    <row r="1677" spans="2:13" ht="12.75">
      <c r="B1677" s="313">
        <v>1800</v>
      </c>
      <c r="C1677" s="1" t="s">
        <v>663</v>
      </c>
      <c r="D1677" s="14" t="s">
        <v>797</v>
      </c>
      <c r="E1677" s="1" t="s">
        <v>664</v>
      </c>
      <c r="F1677" s="29" t="s">
        <v>799</v>
      </c>
      <c r="G1677" s="29" t="s">
        <v>452</v>
      </c>
      <c r="H1677" s="6">
        <f t="shared" si="80"/>
        <v>-31500</v>
      </c>
      <c r="I1677" s="24">
        <f t="shared" si="81"/>
        <v>3.6</v>
      </c>
      <c r="K1677" t="s">
        <v>800</v>
      </c>
      <c r="M1677" s="2">
        <v>500</v>
      </c>
    </row>
    <row r="1678" spans="2:13" ht="12.75">
      <c r="B1678" s="313">
        <v>1600</v>
      </c>
      <c r="C1678" s="1" t="s">
        <v>663</v>
      </c>
      <c r="D1678" s="14" t="s">
        <v>797</v>
      </c>
      <c r="E1678" s="1" t="s">
        <v>664</v>
      </c>
      <c r="F1678" s="29" t="s">
        <v>799</v>
      </c>
      <c r="G1678" s="29" t="s">
        <v>453</v>
      </c>
      <c r="H1678" s="6">
        <f t="shared" si="80"/>
        <v>-33100</v>
      </c>
      <c r="I1678" s="24">
        <f t="shared" si="81"/>
        <v>3.2</v>
      </c>
      <c r="K1678" t="s">
        <v>800</v>
      </c>
      <c r="M1678" s="2">
        <v>500</v>
      </c>
    </row>
    <row r="1679" spans="2:13" ht="12.75">
      <c r="B1679" s="313">
        <v>1700</v>
      </c>
      <c r="C1679" s="1" t="s">
        <v>663</v>
      </c>
      <c r="D1679" s="14" t="s">
        <v>797</v>
      </c>
      <c r="E1679" s="1" t="s">
        <v>664</v>
      </c>
      <c r="F1679" s="29" t="s">
        <v>799</v>
      </c>
      <c r="G1679" s="29" t="s">
        <v>454</v>
      </c>
      <c r="H1679" s="6">
        <f t="shared" si="80"/>
        <v>-34800</v>
      </c>
      <c r="I1679" s="24">
        <f t="shared" si="81"/>
        <v>3.4</v>
      </c>
      <c r="K1679" t="s">
        <v>800</v>
      </c>
      <c r="M1679" s="2">
        <v>500</v>
      </c>
    </row>
    <row r="1680" spans="2:13" ht="12.75">
      <c r="B1680" s="313">
        <v>1000</v>
      </c>
      <c r="C1680" s="14" t="s">
        <v>663</v>
      </c>
      <c r="D1680" s="14" t="s">
        <v>797</v>
      </c>
      <c r="E1680" s="1" t="s">
        <v>664</v>
      </c>
      <c r="F1680" s="29" t="s">
        <v>799</v>
      </c>
      <c r="G1680" s="29" t="s">
        <v>455</v>
      </c>
      <c r="H1680" s="6">
        <f t="shared" si="80"/>
        <v>-35800</v>
      </c>
      <c r="I1680" s="24">
        <f t="shared" si="81"/>
        <v>2</v>
      </c>
      <c r="K1680" t="s">
        <v>800</v>
      </c>
      <c r="M1680" s="2">
        <v>500</v>
      </c>
    </row>
    <row r="1681" spans="2:13" ht="12.75">
      <c r="B1681" s="313">
        <v>1200</v>
      </c>
      <c r="C1681" s="1" t="s">
        <v>663</v>
      </c>
      <c r="D1681" s="14" t="s">
        <v>797</v>
      </c>
      <c r="E1681" s="1" t="s">
        <v>664</v>
      </c>
      <c r="F1681" s="29" t="s">
        <v>799</v>
      </c>
      <c r="G1681" s="29" t="s">
        <v>456</v>
      </c>
      <c r="H1681" s="6">
        <f t="shared" si="80"/>
        <v>-37000</v>
      </c>
      <c r="I1681" s="24">
        <f t="shared" si="81"/>
        <v>2.4</v>
      </c>
      <c r="K1681" t="s">
        <v>800</v>
      </c>
      <c r="M1681" s="2">
        <v>500</v>
      </c>
    </row>
    <row r="1682" spans="2:13" ht="12.75">
      <c r="B1682" s="313">
        <v>1700</v>
      </c>
      <c r="C1682" s="1" t="s">
        <v>663</v>
      </c>
      <c r="D1682" s="1" t="s">
        <v>797</v>
      </c>
      <c r="E1682" s="1" t="s">
        <v>664</v>
      </c>
      <c r="F1682" s="29" t="s">
        <v>799</v>
      </c>
      <c r="G1682" s="29" t="s">
        <v>457</v>
      </c>
      <c r="H1682" s="6">
        <f t="shared" si="80"/>
        <v>-38700</v>
      </c>
      <c r="I1682" s="24">
        <f t="shared" si="81"/>
        <v>3.4</v>
      </c>
      <c r="K1682" t="s">
        <v>800</v>
      </c>
      <c r="M1682" s="2">
        <v>500</v>
      </c>
    </row>
    <row r="1683" spans="2:13" ht="12.75">
      <c r="B1683" s="313">
        <v>1800</v>
      </c>
      <c r="C1683" s="1" t="s">
        <v>663</v>
      </c>
      <c r="D1683" s="1" t="s">
        <v>797</v>
      </c>
      <c r="E1683" s="1" t="s">
        <v>664</v>
      </c>
      <c r="F1683" s="29" t="s">
        <v>799</v>
      </c>
      <c r="G1683" s="29" t="s">
        <v>458</v>
      </c>
      <c r="H1683" s="6">
        <f t="shared" si="80"/>
        <v>-40500</v>
      </c>
      <c r="I1683" s="24">
        <f t="shared" si="81"/>
        <v>3.6</v>
      </c>
      <c r="K1683" t="s">
        <v>800</v>
      </c>
      <c r="M1683" s="2">
        <v>500</v>
      </c>
    </row>
    <row r="1684" spans="2:13" ht="12.75">
      <c r="B1684" s="313">
        <v>1300</v>
      </c>
      <c r="C1684" s="1" t="s">
        <v>663</v>
      </c>
      <c r="D1684" s="1" t="s">
        <v>797</v>
      </c>
      <c r="E1684" s="1" t="s">
        <v>664</v>
      </c>
      <c r="F1684" s="29" t="s">
        <v>804</v>
      </c>
      <c r="G1684" s="29" t="s">
        <v>293</v>
      </c>
      <c r="H1684" s="6">
        <f t="shared" si="80"/>
        <v>-41800</v>
      </c>
      <c r="I1684" s="24">
        <f t="shared" si="81"/>
        <v>2.6</v>
      </c>
      <c r="K1684" t="s">
        <v>800</v>
      </c>
      <c r="M1684" s="2">
        <v>500</v>
      </c>
    </row>
    <row r="1685" spans="2:13" ht="12.75">
      <c r="B1685" s="313">
        <v>800</v>
      </c>
      <c r="C1685" s="1" t="s">
        <v>663</v>
      </c>
      <c r="D1685" s="1" t="s">
        <v>797</v>
      </c>
      <c r="E1685" s="1" t="s">
        <v>664</v>
      </c>
      <c r="F1685" s="29" t="s">
        <v>799</v>
      </c>
      <c r="G1685" s="29" t="s">
        <v>295</v>
      </c>
      <c r="H1685" s="6">
        <f t="shared" si="80"/>
        <v>-42600</v>
      </c>
      <c r="I1685" s="24">
        <f t="shared" si="81"/>
        <v>1.6</v>
      </c>
      <c r="K1685" t="s">
        <v>800</v>
      </c>
      <c r="M1685" s="2">
        <v>500</v>
      </c>
    </row>
    <row r="1686" spans="2:13" ht="12.75">
      <c r="B1686" s="313">
        <v>1500</v>
      </c>
      <c r="C1686" s="1" t="s">
        <v>663</v>
      </c>
      <c r="D1686" s="1" t="s">
        <v>797</v>
      </c>
      <c r="E1686" s="1" t="s">
        <v>664</v>
      </c>
      <c r="F1686" s="29" t="s">
        <v>799</v>
      </c>
      <c r="G1686" s="29" t="s">
        <v>296</v>
      </c>
      <c r="H1686" s="6">
        <f t="shared" si="80"/>
        <v>-44100</v>
      </c>
      <c r="I1686" s="24">
        <f t="shared" si="81"/>
        <v>3</v>
      </c>
      <c r="K1686" t="s">
        <v>800</v>
      </c>
      <c r="M1686" s="2">
        <v>500</v>
      </c>
    </row>
    <row r="1687" spans="2:13" ht="12.75">
      <c r="B1687" s="313">
        <v>1500</v>
      </c>
      <c r="C1687" s="1" t="s">
        <v>663</v>
      </c>
      <c r="D1687" s="1" t="s">
        <v>797</v>
      </c>
      <c r="E1687" s="1" t="s">
        <v>664</v>
      </c>
      <c r="F1687" s="29" t="s">
        <v>799</v>
      </c>
      <c r="G1687" s="29" t="s">
        <v>298</v>
      </c>
      <c r="H1687" s="6">
        <f t="shared" si="80"/>
        <v>-45600</v>
      </c>
      <c r="I1687" s="24">
        <f t="shared" si="81"/>
        <v>3</v>
      </c>
      <c r="K1687" t="s">
        <v>800</v>
      </c>
      <c r="M1687" s="2">
        <v>500</v>
      </c>
    </row>
    <row r="1688" spans="2:13" ht="12.75">
      <c r="B1688" s="313">
        <v>1600</v>
      </c>
      <c r="C1688" s="1" t="s">
        <v>663</v>
      </c>
      <c r="D1688" s="1" t="s">
        <v>797</v>
      </c>
      <c r="E1688" s="1" t="s">
        <v>664</v>
      </c>
      <c r="F1688" s="29" t="s">
        <v>799</v>
      </c>
      <c r="G1688" s="29" t="s">
        <v>299</v>
      </c>
      <c r="H1688" s="6">
        <f t="shared" si="80"/>
        <v>-47200</v>
      </c>
      <c r="I1688" s="24">
        <f t="shared" si="81"/>
        <v>3.2</v>
      </c>
      <c r="K1688" t="s">
        <v>800</v>
      </c>
      <c r="M1688" s="2">
        <v>500</v>
      </c>
    </row>
    <row r="1689" spans="2:13" ht="12.75">
      <c r="B1689" s="313">
        <v>800</v>
      </c>
      <c r="C1689" s="1" t="s">
        <v>663</v>
      </c>
      <c r="D1689" s="1" t="s">
        <v>797</v>
      </c>
      <c r="E1689" s="1" t="s">
        <v>664</v>
      </c>
      <c r="F1689" s="29" t="s">
        <v>799</v>
      </c>
      <c r="G1689" s="29" t="s">
        <v>459</v>
      </c>
      <c r="H1689" s="6">
        <f t="shared" si="80"/>
        <v>-48000</v>
      </c>
      <c r="I1689" s="24">
        <f t="shared" si="81"/>
        <v>1.6</v>
      </c>
      <c r="K1689" t="s">
        <v>800</v>
      </c>
      <c r="M1689" s="2">
        <v>500</v>
      </c>
    </row>
    <row r="1690" spans="2:13" ht="12.75">
      <c r="B1690" s="313">
        <v>1300</v>
      </c>
      <c r="C1690" s="1" t="s">
        <v>663</v>
      </c>
      <c r="D1690" s="1" t="s">
        <v>797</v>
      </c>
      <c r="E1690" s="1" t="s">
        <v>664</v>
      </c>
      <c r="F1690" s="29" t="s">
        <v>799</v>
      </c>
      <c r="G1690" s="29" t="s">
        <v>460</v>
      </c>
      <c r="H1690" s="6">
        <f t="shared" si="80"/>
        <v>-49300</v>
      </c>
      <c r="I1690" s="24">
        <f t="shared" si="81"/>
        <v>2.6</v>
      </c>
      <c r="K1690" t="s">
        <v>800</v>
      </c>
      <c r="M1690" s="2">
        <v>500</v>
      </c>
    </row>
    <row r="1691" spans="2:13" ht="12.75">
      <c r="B1691" s="313">
        <v>1000</v>
      </c>
      <c r="C1691" s="1" t="s">
        <v>663</v>
      </c>
      <c r="D1691" s="1" t="s">
        <v>797</v>
      </c>
      <c r="E1691" s="1" t="s">
        <v>664</v>
      </c>
      <c r="F1691" s="29" t="s">
        <v>799</v>
      </c>
      <c r="G1691" s="29" t="s">
        <v>461</v>
      </c>
      <c r="H1691" s="6">
        <f t="shared" si="80"/>
        <v>-50300</v>
      </c>
      <c r="I1691" s="24">
        <f t="shared" si="81"/>
        <v>2</v>
      </c>
      <c r="K1691" t="s">
        <v>800</v>
      </c>
      <c r="M1691" s="2">
        <v>500</v>
      </c>
    </row>
    <row r="1692" spans="2:13" ht="12.75">
      <c r="B1692" s="313">
        <v>850</v>
      </c>
      <c r="C1692" s="1" t="s">
        <v>663</v>
      </c>
      <c r="D1692" s="1" t="s">
        <v>797</v>
      </c>
      <c r="E1692" s="1" t="s">
        <v>664</v>
      </c>
      <c r="F1692" s="29" t="s">
        <v>805</v>
      </c>
      <c r="G1692" s="29" t="s">
        <v>462</v>
      </c>
      <c r="H1692" s="6">
        <f t="shared" si="80"/>
        <v>-51150</v>
      </c>
      <c r="I1692" s="24">
        <f t="shared" si="81"/>
        <v>1.7</v>
      </c>
      <c r="K1692" t="s">
        <v>800</v>
      </c>
      <c r="M1692" s="2">
        <v>500</v>
      </c>
    </row>
    <row r="1693" spans="1:13" s="17" customFormat="1" ht="12.75">
      <c r="A1693" s="14"/>
      <c r="B1693" s="311">
        <v>1500</v>
      </c>
      <c r="C1693" s="14" t="s">
        <v>663</v>
      </c>
      <c r="D1693" s="14" t="s">
        <v>797</v>
      </c>
      <c r="E1693" s="14" t="s">
        <v>664</v>
      </c>
      <c r="F1693" s="32" t="s">
        <v>799</v>
      </c>
      <c r="G1693" s="32" t="s">
        <v>463</v>
      </c>
      <c r="H1693" s="31">
        <f t="shared" si="80"/>
        <v>-52650</v>
      </c>
      <c r="I1693" s="85">
        <f t="shared" si="81"/>
        <v>3</v>
      </c>
      <c r="K1693" s="17" t="s">
        <v>800</v>
      </c>
      <c r="M1693" s="2">
        <v>500</v>
      </c>
    </row>
    <row r="1694" spans="2:13" ht="12.75">
      <c r="B1694" s="313">
        <v>1400</v>
      </c>
      <c r="C1694" s="1" t="s">
        <v>663</v>
      </c>
      <c r="D1694" s="1" t="s">
        <v>797</v>
      </c>
      <c r="E1694" s="1" t="s">
        <v>664</v>
      </c>
      <c r="F1694" s="29" t="s">
        <v>799</v>
      </c>
      <c r="G1694" s="29" t="s">
        <v>464</v>
      </c>
      <c r="H1694" s="6">
        <f t="shared" si="80"/>
        <v>-54050</v>
      </c>
      <c r="I1694" s="24">
        <f t="shared" si="81"/>
        <v>2.8</v>
      </c>
      <c r="K1694" t="s">
        <v>800</v>
      </c>
      <c r="M1694" s="2">
        <v>500</v>
      </c>
    </row>
    <row r="1695" spans="2:13" ht="12.75">
      <c r="B1695" s="311">
        <v>1000</v>
      </c>
      <c r="C1695" s="14" t="s">
        <v>663</v>
      </c>
      <c r="D1695" s="14" t="s">
        <v>797</v>
      </c>
      <c r="E1695" s="14" t="s">
        <v>664</v>
      </c>
      <c r="F1695" s="29" t="s">
        <v>806</v>
      </c>
      <c r="G1695" s="32" t="s">
        <v>76</v>
      </c>
      <c r="H1695" s="6">
        <f t="shared" si="80"/>
        <v>-55050</v>
      </c>
      <c r="I1695" s="24">
        <f t="shared" si="81"/>
        <v>2</v>
      </c>
      <c r="K1695" t="s">
        <v>728</v>
      </c>
      <c r="M1695" s="2">
        <v>500</v>
      </c>
    </row>
    <row r="1696" spans="1:13" ht="12.75">
      <c r="A1696" s="14"/>
      <c r="B1696" s="311">
        <v>1900</v>
      </c>
      <c r="C1696" s="14" t="s">
        <v>663</v>
      </c>
      <c r="D1696" s="14" t="s">
        <v>797</v>
      </c>
      <c r="E1696" s="14" t="s">
        <v>664</v>
      </c>
      <c r="F1696" s="29" t="s">
        <v>806</v>
      </c>
      <c r="G1696" s="32" t="s">
        <v>38</v>
      </c>
      <c r="H1696" s="6">
        <f t="shared" si="80"/>
        <v>-56950</v>
      </c>
      <c r="I1696" s="24">
        <f t="shared" si="81"/>
        <v>3.8</v>
      </c>
      <c r="J1696" s="17"/>
      <c r="K1696" t="s">
        <v>728</v>
      </c>
      <c r="L1696" s="17"/>
      <c r="M1696" s="2">
        <v>500</v>
      </c>
    </row>
    <row r="1697" spans="2:13" ht="12.75">
      <c r="B1697" s="313">
        <v>1800</v>
      </c>
      <c r="C1697" s="14" t="s">
        <v>663</v>
      </c>
      <c r="D1697" s="14" t="s">
        <v>797</v>
      </c>
      <c r="E1697" s="1" t="s">
        <v>664</v>
      </c>
      <c r="F1697" s="29" t="s">
        <v>806</v>
      </c>
      <c r="G1697" s="29" t="s">
        <v>40</v>
      </c>
      <c r="H1697" s="6">
        <f t="shared" si="80"/>
        <v>-58750</v>
      </c>
      <c r="I1697" s="24">
        <f t="shared" si="81"/>
        <v>3.6</v>
      </c>
      <c r="K1697" t="s">
        <v>728</v>
      </c>
      <c r="M1697" s="2">
        <v>500</v>
      </c>
    </row>
    <row r="1698" spans="2:13" ht="12.75">
      <c r="B1698" s="313">
        <v>1900</v>
      </c>
      <c r="C1698" s="1" t="s">
        <v>663</v>
      </c>
      <c r="D1698" s="14" t="s">
        <v>797</v>
      </c>
      <c r="E1698" s="1" t="s">
        <v>664</v>
      </c>
      <c r="F1698" s="29" t="s">
        <v>806</v>
      </c>
      <c r="G1698" s="29" t="s">
        <v>42</v>
      </c>
      <c r="H1698" s="6">
        <f t="shared" si="80"/>
        <v>-60650</v>
      </c>
      <c r="I1698" s="24">
        <f t="shared" si="81"/>
        <v>3.8</v>
      </c>
      <c r="K1698" t="s">
        <v>728</v>
      </c>
      <c r="M1698" s="2">
        <v>500</v>
      </c>
    </row>
    <row r="1699" spans="2:13" ht="12.75">
      <c r="B1699" s="313">
        <v>1500</v>
      </c>
      <c r="C1699" s="1" t="s">
        <v>807</v>
      </c>
      <c r="D1699" s="14" t="s">
        <v>797</v>
      </c>
      <c r="E1699" s="1" t="s">
        <v>664</v>
      </c>
      <c r="F1699" s="29" t="s">
        <v>806</v>
      </c>
      <c r="G1699" s="29" t="s">
        <v>42</v>
      </c>
      <c r="H1699" s="6">
        <f t="shared" si="80"/>
        <v>-62150</v>
      </c>
      <c r="I1699" s="24">
        <f t="shared" si="81"/>
        <v>3</v>
      </c>
      <c r="K1699" t="s">
        <v>728</v>
      </c>
      <c r="M1699" s="2">
        <v>500</v>
      </c>
    </row>
    <row r="1700" spans="2:13" ht="12.75">
      <c r="B1700" s="314">
        <v>1000</v>
      </c>
      <c r="C1700" s="40" t="s">
        <v>663</v>
      </c>
      <c r="D1700" s="14" t="s">
        <v>797</v>
      </c>
      <c r="E1700" s="40" t="s">
        <v>664</v>
      </c>
      <c r="F1700" s="29" t="s">
        <v>806</v>
      </c>
      <c r="G1700" s="29" t="s">
        <v>81</v>
      </c>
      <c r="H1700" s="6">
        <f t="shared" si="80"/>
        <v>-63150</v>
      </c>
      <c r="I1700" s="24">
        <f t="shared" si="81"/>
        <v>2</v>
      </c>
      <c r="J1700" s="39"/>
      <c r="K1700" t="s">
        <v>728</v>
      </c>
      <c r="L1700" s="39"/>
      <c r="M1700" s="2">
        <v>500</v>
      </c>
    </row>
    <row r="1701" spans="2:13" ht="12.75">
      <c r="B1701" s="313">
        <v>900</v>
      </c>
      <c r="C1701" s="1" t="s">
        <v>663</v>
      </c>
      <c r="D1701" s="14" t="s">
        <v>797</v>
      </c>
      <c r="E1701" s="1" t="s">
        <v>664</v>
      </c>
      <c r="F1701" s="29" t="s">
        <v>806</v>
      </c>
      <c r="G1701" s="29" t="s">
        <v>44</v>
      </c>
      <c r="H1701" s="6">
        <f t="shared" si="80"/>
        <v>-64050</v>
      </c>
      <c r="I1701" s="24">
        <f>+B1701/M1701</f>
        <v>1.8</v>
      </c>
      <c r="K1701" t="s">
        <v>728</v>
      </c>
      <c r="M1701" s="2">
        <v>500</v>
      </c>
    </row>
    <row r="1702" spans="2:13" ht="12.75">
      <c r="B1702" s="313">
        <v>1900</v>
      </c>
      <c r="C1702" s="1" t="s">
        <v>663</v>
      </c>
      <c r="D1702" s="14" t="s">
        <v>797</v>
      </c>
      <c r="E1702" s="1" t="s">
        <v>664</v>
      </c>
      <c r="F1702" s="29" t="s">
        <v>806</v>
      </c>
      <c r="G1702" s="29" t="s">
        <v>84</v>
      </c>
      <c r="H1702" s="6">
        <f t="shared" si="80"/>
        <v>-65950</v>
      </c>
      <c r="I1702" s="24">
        <f t="shared" si="81"/>
        <v>3.8</v>
      </c>
      <c r="K1702" t="s">
        <v>728</v>
      </c>
      <c r="M1702" s="2">
        <v>500</v>
      </c>
    </row>
    <row r="1703" spans="2:13" ht="12.75">
      <c r="B1703" s="313">
        <v>1800</v>
      </c>
      <c r="C1703" s="1" t="s">
        <v>663</v>
      </c>
      <c r="D1703" s="14" t="s">
        <v>797</v>
      </c>
      <c r="E1703" s="1" t="s">
        <v>664</v>
      </c>
      <c r="F1703" s="29" t="s">
        <v>806</v>
      </c>
      <c r="G1703" s="29" t="s">
        <v>188</v>
      </c>
      <c r="H1703" s="6">
        <f t="shared" si="80"/>
        <v>-67750</v>
      </c>
      <c r="I1703" s="24">
        <f t="shared" si="81"/>
        <v>3.6</v>
      </c>
      <c r="K1703" t="s">
        <v>728</v>
      </c>
      <c r="M1703" s="2">
        <v>500</v>
      </c>
    </row>
    <row r="1704" spans="2:13" ht="12.75">
      <c r="B1704" s="313">
        <v>1700</v>
      </c>
      <c r="C1704" s="1" t="s">
        <v>663</v>
      </c>
      <c r="D1704" s="14" t="s">
        <v>797</v>
      </c>
      <c r="E1704" s="1" t="s">
        <v>664</v>
      </c>
      <c r="F1704" s="29" t="s">
        <v>806</v>
      </c>
      <c r="G1704" s="29" t="s">
        <v>190</v>
      </c>
      <c r="H1704" s="6">
        <f t="shared" si="80"/>
        <v>-69450</v>
      </c>
      <c r="I1704" s="24">
        <f t="shared" si="81"/>
        <v>3.4</v>
      </c>
      <c r="K1704" t="s">
        <v>728</v>
      </c>
      <c r="M1704" s="2">
        <v>500</v>
      </c>
    </row>
    <row r="1705" spans="2:13" ht="12.75">
      <c r="B1705" s="313">
        <v>1600</v>
      </c>
      <c r="C1705" s="1" t="s">
        <v>663</v>
      </c>
      <c r="D1705" s="14" t="s">
        <v>797</v>
      </c>
      <c r="E1705" s="1" t="s">
        <v>664</v>
      </c>
      <c r="F1705" s="29" t="s">
        <v>806</v>
      </c>
      <c r="G1705" s="29" t="s">
        <v>192</v>
      </c>
      <c r="H1705" s="6">
        <f t="shared" si="80"/>
        <v>-71050</v>
      </c>
      <c r="I1705" s="24">
        <f t="shared" si="81"/>
        <v>3.2</v>
      </c>
      <c r="K1705" t="s">
        <v>728</v>
      </c>
      <c r="M1705" s="2">
        <v>500</v>
      </c>
    </row>
    <row r="1706" spans="2:13" ht="12.75">
      <c r="B1706" s="313">
        <v>1900</v>
      </c>
      <c r="C1706" s="1" t="s">
        <v>663</v>
      </c>
      <c r="D1706" s="14" t="s">
        <v>797</v>
      </c>
      <c r="E1706" s="1" t="s">
        <v>664</v>
      </c>
      <c r="F1706" s="29" t="s">
        <v>806</v>
      </c>
      <c r="G1706" s="29" t="s">
        <v>211</v>
      </c>
      <c r="H1706" s="6">
        <f t="shared" si="80"/>
        <v>-72950</v>
      </c>
      <c r="I1706" s="24">
        <f t="shared" si="81"/>
        <v>3.8</v>
      </c>
      <c r="K1706" t="s">
        <v>728</v>
      </c>
      <c r="M1706" s="2">
        <v>500</v>
      </c>
    </row>
    <row r="1707" spans="2:13" ht="12.75">
      <c r="B1707" s="313">
        <v>1500</v>
      </c>
      <c r="C1707" s="1" t="s">
        <v>807</v>
      </c>
      <c r="D1707" s="1" t="s">
        <v>797</v>
      </c>
      <c r="E1707" s="1" t="s">
        <v>664</v>
      </c>
      <c r="F1707" s="29" t="s">
        <v>806</v>
      </c>
      <c r="G1707" s="29" t="s">
        <v>211</v>
      </c>
      <c r="H1707" s="6">
        <f t="shared" si="80"/>
        <v>-74450</v>
      </c>
      <c r="I1707" s="24">
        <f t="shared" si="81"/>
        <v>3</v>
      </c>
      <c r="K1707" t="s">
        <v>728</v>
      </c>
      <c r="M1707" s="2">
        <v>500</v>
      </c>
    </row>
    <row r="1708" spans="2:13" ht="12.75">
      <c r="B1708" s="313">
        <v>1000</v>
      </c>
      <c r="C1708" s="1" t="s">
        <v>663</v>
      </c>
      <c r="D1708" s="1" t="s">
        <v>797</v>
      </c>
      <c r="E1708" s="1" t="s">
        <v>664</v>
      </c>
      <c r="F1708" s="29" t="s">
        <v>806</v>
      </c>
      <c r="G1708" s="29" t="s">
        <v>244</v>
      </c>
      <c r="H1708" s="6">
        <f aca="true" t="shared" si="82" ref="H1708:H1771">H1707-B1708</f>
        <v>-75450</v>
      </c>
      <c r="I1708" s="24">
        <f aca="true" t="shared" si="83" ref="I1708:I1772">+B1708/M1708</f>
        <v>2</v>
      </c>
      <c r="K1708" t="s">
        <v>728</v>
      </c>
      <c r="M1708" s="2">
        <v>500</v>
      </c>
    </row>
    <row r="1709" spans="2:13" ht="12.75">
      <c r="B1709" s="313">
        <v>600</v>
      </c>
      <c r="C1709" s="1" t="s">
        <v>663</v>
      </c>
      <c r="D1709" s="1" t="s">
        <v>797</v>
      </c>
      <c r="E1709" s="1" t="s">
        <v>664</v>
      </c>
      <c r="F1709" s="29" t="s">
        <v>806</v>
      </c>
      <c r="G1709" s="29" t="s">
        <v>252</v>
      </c>
      <c r="H1709" s="6">
        <f t="shared" si="82"/>
        <v>-76050</v>
      </c>
      <c r="I1709" s="24">
        <f t="shared" si="83"/>
        <v>1.2</v>
      </c>
      <c r="K1709" t="s">
        <v>728</v>
      </c>
      <c r="M1709" s="2">
        <v>500</v>
      </c>
    </row>
    <row r="1710" spans="2:13" ht="12.75">
      <c r="B1710" s="313">
        <v>1900</v>
      </c>
      <c r="C1710" s="1" t="s">
        <v>663</v>
      </c>
      <c r="D1710" s="1" t="s">
        <v>797</v>
      </c>
      <c r="E1710" s="1" t="s">
        <v>664</v>
      </c>
      <c r="F1710" s="29" t="s">
        <v>806</v>
      </c>
      <c r="G1710" s="29" t="s">
        <v>254</v>
      </c>
      <c r="H1710" s="6">
        <f t="shared" si="82"/>
        <v>-77950</v>
      </c>
      <c r="I1710" s="24">
        <f t="shared" si="83"/>
        <v>3.8</v>
      </c>
      <c r="K1710" t="s">
        <v>728</v>
      </c>
      <c r="M1710" s="2">
        <v>500</v>
      </c>
    </row>
    <row r="1711" spans="2:13" ht="12.75">
      <c r="B1711" s="313">
        <v>1800</v>
      </c>
      <c r="C1711" s="1" t="s">
        <v>663</v>
      </c>
      <c r="D1711" s="1" t="s">
        <v>797</v>
      </c>
      <c r="E1711" s="1" t="s">
        <v>664</v>
      </c>
      <c r="F1711" s="29" t="s">
        <v>806</v>
      </c>
      <c r="G1711" s="29" t="s">
        <v>114</v>
      </c>
      <c r="H1711" s="6">
        <f t="shared" si="82"/>
        <v>-79750</v>
      </c>
      <c r="I1711" s="24">
        <f t="shared" si="83"/>
        <v>3.6</v>
      </c>
      <c r="K1711" t="s">
        <v>728</v>
      </c>
      <c r="M1711" s="2">
        <v>500</v>
      </c>
    </row>
    <row r="1712" spans="2:13" ht="12.75">
      <c r="B1712" s="313">
        <v>1600</v>
      </c>
      <c r="C1712" s="1" t="s">
        <v>663</v>
      </c>
      <c r="D1712" s="1" t="s">
        <v>797</v>
      </c>
      <c r="E1712" s="1" t="s">
        <v>664</v>
      </c>
      <c r="F1712" s="29" t="s">
        <v>806</v>
      </c>
      <c r="G1712" s="29" t="s">
        <v>257</v>
      </c>
      <c r="H1712" s="6">
        <f t="shared" si="82"/>
        <v>-81350</v>
      </c>
      <c r="I1712" s="24">
        <f t="shared" si="83"/>
        <v>3.2</v>
      </c>
      <c r="K1712" t="s">
        <v>728</v>
      </c>
      <c r="M1712" s="2">
        <v>500</v>
      </c>
    </row>
    <row r="1713" spans="2:13" ht="12.75">
      <c r="B1713" s="313">
        <v>1900</v>
      </c>
      <c r="C1713" s="1" t="s">
        <v>663</v>
      </c>
      <c r="D1713" s="1" t="s">
        <v>797</v>
      </c>
      <c r="E1713" s="1" t="s">
        <v>664</v>
      </c>
      <c r="F1713" s="29" t="s">
        <v>806</v>
      </c>
      <c r="G1713" s="29" t="s">
        <v>286</v>
      </c>
      <c r="H1713" s="6">
        <f t="shared" si="82"/>
        <v>-83250</v>
      </c>
      <c r="I1713" s="24">
        <f t="shared" si="83"/>
        <v>3.8</v>
      </c>
      <c r="K1713" t="s">
        <v>728</v>
      </c>
      <c r="M1713" s="2">
        <v>500</v>
      </c>
    </row>
    <row r="1714" spans="2:13" ht="12.75">
      <c r="B1714" s="313">
        <v>1800</v>
      </c>
      <c r="C1714" s="1" t="s">
        <v>663</v>
      </c>
      <c r="D1714" s="1" t="s">
        <v>797</v>
      </c>
      <c r="E1714" s="1" t="s">
        <v>664</v>
      </c>
      <c r="F1714" s="29" t="s">
        <v>806</v>
      </c>
      <c r="G1714" s="29" t="s">
        <v>266</v>
      </c>
      <c r="H1714" s="6">
        <f t="shared" si="82"/>
        <v>-85050</v>
      </c>
      <c r="I1714" s="24">
        <f t="shared" si="83"/>
        <v>3.6</v>
      </c>
      <c r="K1714" t="s">
        <v>728</v>
      </c>
      <c r="M1714" s="2">
        <v>500</v>
      </c>
    </row>
    <row r="1715" spans="2:13" ht="12.75">
      <c r="B1715" s="313">
        <v>1500</v>
      </c>
      <c r="C1715" s="1" t="s">
        <v>807</v>
      </c>
      <c r="D1715" s="1" t="s">
        <v>797</v>
      </c>
      <c r="E1715" s="1" t="s">
        <v>664</v>
      </c>
      <c r="F1715" s="29" t="s">
        <v>806</v>
      </c>
      <c r="G1715" s="29" t="s">
        <v>266</v>
      </c>
      <c r="H1715" s="6">
        <f t="shared" si="82"/>
        <v>-86550</v>
      </c>
      <c r="I1715" s="24">
        <f t="shared" si="83"/>
        <v>3</v>
      </c>
      <c r="K1715" t="s">
        <v>728</v>
      </c>
      <c r="M1715" s="2">
        <v>500</v>
      </c>
    </row>
    <row r="1716" spans="2:13" ht="12.75">
      <c r="B1716" s="313">
        <v>1000</v>
      </c>
      <c r="C1716" s="1" t="s">
        <v>663</v>
      </c>
      <c r="D1716" s="1" t="s">
        <v>797</v>
      </c>
      <c r="E1716" s="1" t="s">
        <v>664</v>
      </c>
      <c r="F1716" s="29" t="s">
        <v>806</v>
      </c>
      <c r="G1716" s="29" t="s">
        <v>289</v>
      </c>
      <c r="H1716" s="6">
        <f t="shared" si="82"/>
        <v>-87550</v>
      </c>
      <c r="I1716" s="24">
        <f t="shared" si="83"/>
        <v>2</v>
      </c>
      <c r="K1716" t="s">
        <v>728</v>
      </c>
      <c r="M1716" s="2">
        <v>500</v>
      </c>
    </row>
    <row r="1717" spans="2:13" ht="12.75">
      <c r="B1717" s="313">
        <v>700</v>
      </c>
      <c r="C1717" s="1" t="s">
        <v>663</v>
      </c>
      <c r="D1717" s="1" t="s">
        <v>797</v>
      </c>
      <c r="E1717" s="1" t="s">
        <v>664</v>
      </c>
      <c r="F1717" s="29" t="s">
        <v>806</v>
      </c>
      <c r="G1717" s="29" t="s">
        <v>291</v>
      </c>
      <c r="H1717" s="6">
        <f t="shared" si="82"/>
        <v>-88250</v>
      </c>
      <c r="I1717" s="24">
        <f t="shared" si="83"/>
        <v>1.4</v>
      </c>
      <c r="K1717" t="s">
        <v>728</v>
      </c>
      <c r="M1717" s="2">
        <v>500</v>
      </c>
    </row>
    <row r="1718" spans="2:13" ht="12.75">
      <c r="B1718" s="313">
        <v>1900</v>
      </c>
      <c r="C1718" s="1" t="s">
        <v>663</v>
      </c>
      <c r="D1718" s="1" t="s">
        <v>797</v>
      </c>
      <c r="E1718" s="1" t="s">
        <v>664</v>
      </c>
      <c r="F1718" s="29" t="s">
        <v>806</v>
      </c>
      <c r="G1718" s="29" t="s">
        <v>369</v>
      </c>
      <c r="H1718" s="6">
        <f t="shared" si="82"/>
        <v>-90150</v>
      </c>
      <c r="I1718" s="24">
        <f t="shared" si="83"/>
        <v>3.8</v>
      </c>
      <c r="K1718" t="s">
        <v>728</v>
      </c>
      <c r="M1718" s="2">
        <v>500</v>
      </c>
    </row>
    <row r="1719" spans="2:13" ht="12.75">
      <c r="B1719" s="313">
        <v>1800</v>
      </c>
      <c r="C1719" s="1" t="s">
        <v>663</v>
      </c>
      <c r="D1719" s="1" t="s">
        <v>797</v>
      </c>
      <c r="E1719" s="1" t="s">
        <v>664</v>
      </c>
      <c r="F1719" s="29" t="s">
        <v>806</v>
      </c>
      <c r="G1719" s="29" t="s">
        <v>380</v>
      </c>
      <c r="H1719" s="6">
        <f t="shared" si="82"/>
        <v>-91950</v>
      </c>
      <c r="I1719" s="24">
        <f t="shared" si="83"/>
        <v>3.6</v>
      </c>
      <c r="K1719" t="s">
        <v>728</v>
      </c>
      <c r="M1719" s="2">
        <v>500</v>
      </c>
    </row>
    <row r="1720" spans="2:13" ht="12.75">
      <c r="B1720" s="313">
        <v>1700</v>
      </c>
      <c r="C1720" s="1" t="s">
        <v>663</v>
      </c>
      <c r="D1720" s="1" t="s">
        <v>797</v>
      </c>
      <c r="E1720" s="1" t="s">
        <v>664</v>
      </c>
      <c r="F1720" s="29" t="s">
        <v>806</v>
      </c>
      <c r="G1720" s="29" t="s">
        <v>382</v>
      </c>
      <c r="H1720" s="6">
        <f t="shared" si="82"/>
        <v>-93650</v>
      </c>
      <c r="I1720" s="24">
        <f t="shared" si="83"/>
        <v>3.4</v>
      </c>
      <c r="K1720" t="s">
        <v>728</v>
      </c>
      <c r="M1720" s="2">
        <v>500</v>
      </c>
    </row>
    <row r="1721" spans="2:13" ht="12.75">
      <c r="B1721" s="313">
        <v>1900</v>
      </c>
      <c r="C1721" s="1" t="s">
        <v>663</v>
      </c>
      <c r="D1721" s="1" t="s">
        <v>797</v>
      </c>
      <c r="E1721" s="1" t="s">
        <v>664</v>
      </c>
      <c r="F1721" s="29" t="s">
        <v>806</v>
      </c>
      <c r="G1721" s="29" t="s">
        <v>384</v>
      </c>
      <c r="H1721" s="6">
        <f t="shared" si="82"/>
        <v>-95550</v>
      </c>
      <c r="I1721" s="24">
        <f t="shared" si="83"/>
        <v>3.8</v>
      </c>
      <c r="K1721" t="s">
        <v>728</v>
      </c>
      <c r="M1721" s="2">
        <v>500</v>
      </c>
    </row>
    <row r="1722" spans="2:13" ht="12.75">
      <c r="B1722" s="313">
        <v>1850</v>
      </c>
      <c r="C1722" s="1" t="s">
        <v>663</v>
      </c>
      <c r="D1722" s="1" t="s">
        <v>797</v>
      </c>
      <c r="E1722" s="1" t="s">
        <v>664</v>
      </c>
      <c r="F1722" s="29" t="s">
        <v>806</v>
      </c>
      <c r="G1722" s="29" t="s">
        <v>386</v>
      </c>
      <c r="H1722" s="6">
        <f t="shared" si="82"/>
        <v>-97400</v>
      </c>
      <c r="I1722" s="24">
        <f t="shared" si="83"/>
        <v>3.7</v>
      </c>
      <c r="K1722" t="s">
        <v>728</v>
      </c>
      <c r="M1722" s="2">
        <v>500</v>
      </c>
    </row>
    <row r="1723" spans="2:13" ht="12.75">
      <c r="B1723" s="313">
        <v>1500</v>
      </c>
      <c r="C1723" s="1" t="s">
        <v>663</v>
      </c>
      <c r="D1723" s="1" t="s">
        <v>797</v>
      </c>
      <c r="E1723" s="1" t="s">
        <v>664</v>
      </c>
      <c r="F1723" s="29" t="s">
        <v>806</v>
      </c>
      <c r="G1723" s="29" t="s">
        <v>402</v>
      </c>
      <c r="H1723" s="6">
        <f t="shared" si="82"/>
        <v>-98900</v>
      </c>
      <c r="I1723" s="24">
        <f t="shared" si="83"/>
        <v>3</v>
      </c>
      <c r="K1723" t="s">
        <v>728</v>
      </c>
      <c r="M1723" s="2">
        <v>500</v>
      </c>
    </row>
    <row r="1724" spans="1:13" s="81" customFormat="1" ht="12.75">
      <c r="A1724" s="13"/>
      <c r="B1724" s="312">
        <f>SUM(B1650:B1723)</f>
        <v>98900</v>
      </c>
      <c r="C1724" s="13"/>
      <c r="D1724" s="13"/>
      <c r="E1724" s="13" t="s">
        <v>664</v>
      </c>
      <c r="F1724" s="20"/>
      <c r="G1724" s="20"/>
      <c r="H1724" s="79">
        <v>0</v>
      </c>
      <c r="I1724" s="80">
        <f>+B1724/M1724</f>
        <v>197.8</v>
      </c>
      <c r="M1724" s="2">
        <v>500</v>
      </c>
    </row>
    <row r="1725" spans="2:13" ht="12.75">
      <c r="B1725" s="313"/>
      <c r="H1725" s="6">
        <f t="shared" si="82"/>
        <v>0</v>
      </c>
      <c r="I1725" s="24">
        <f t="shared" si="83"/>
        <v>0</v>
      </c>
      <c r="M1725" s="2">
        <v>500</v>
      </c>
    </row>
    <row r="1726" spans="2:13" ht="12.75">
      <c r="B1726" s="313"/>
      <c r="H1726" s="6">
        <f t="shared" si="82"/>
        <v>0</v>
      </c>
      <c r="I1726" s="24">
        <f t="shared" si="83"/>
        <v>0</v>
      </c>
      <c r="M1726" s="2">
        <v>500</v>
      </c>
    </row>
    <row r="1727" spans="1:13" s="81" customFormat="1" ht="12.75">
      <c r="A1727" s="13"/>
      <c r="B1727" s="315">
        <f>B1739+B1750+B1754+B1759</f>
        <v>220000</v>
      </c>
      <c r="C1727" s="124" t="s">
        <v>808</v>
      </c>
      <c r="D1727" s="13"/>
      <c r="E1727" s="13"/>
      <c r="F1727" s="20"/>
      <c r="G1727" s="20"/>
      <c r="H1727" s="79">
        <f t="shared" si="82"/>
        <v>-220000</v>
      </c>
      <c r="I1727" s="80">
        <f t="shared" si="83"/>
        <v>440</v>
      </c>
      <c r="M1727" s="2">
        <v>500</v>
      </c>
    </row>
    <row r="1728" spans="1:13" s="17" customFormat="1" ht="12.75">
      <c r="A1728" s="14"/>
      <c r="B1728" s="330" t="s">
        <v>1176</v>
      </c>
      <c r="C1728" s="14"/>
      <c r="D1728" s="14"/>
      <c r="E1728" s="14"/>
      <c r="F1728" s="32"/>
      <c r="G1728" s="331"/>
      <c r="H1728" s="31"/>
      <c r="I1728" s="85">
        <v>0</v>
      </c>
      <c r="M1728" s="2">
        <v>495</v>
      </c>
    </row>
    <row r="1729" spans="2:13" ht="12.75">
      <c r="B1729" s="313"/>
      <c r="H1729" s="6">
        <v>0</v>
      </c>
      <c r="I1729" s="24">
        <f t="shared" si="83"/>
        <v>0</v>
      </c>
      <c r="M1729" s="2">
        <v>500</v>
      </c>
    </row>
    <row r="1730" spans="2:13" ht="12.75">
      <c r="B1730" s="313"/>
      <c r="H1730" s="6">
        <f t="shared" si="82"/>
        <v>0</v>
      </c>
      <c r="I1730" s="24">
        <f t="shared" si="83"/>
        <v>0</v>
      </c>
      <c r="M1730" s="2">
        <v>500</v>
      </c>
    </row>
    <row r="1731" spans="2:13" ht="12.75">
      <c r="B1731" s="313">
        <v>5000</v>
      </c>
      <c r="C1731" s="115" t="s">
        <v>809</v>
      </c>
      <c r="D1731" s="1" t="s">
        <v>797</v>
      </c>
      <c r="E1731" s="116" t="s">
        <v>810</v>
      </c>
      <c r="F1731" s="117" t="s">
        <v>806</v>
      </c>
      <c r="G1731" s="118" t="s">
        <v>84</v>
      </c>
      <c r="H1731" s="6">
        <f t="shared" si="82"/>
        <v>-5000</v>
      </c>
      <c r="I1731" s="24">
        <f t="shared" si="83"/>
        <v>10</v>
      </c>
      <c r="K1731" t="s">
        <v>728</v>
      </c>
      <c r="M1731" s="2">
        <v>500</v>
      </c>
    </row>
    <row r="1732" spans="2:13" ht="12.75">
      <c r="B1732" s="313">
        <v>10000</v>
      </c>
      <c r="C1732" s="115" t="s">
        <v>811</v>
      </c>
      <c r="D1732" s="1" t="s">
        <v>797</v>
      </c>
      <c r="E1732" s="117" t="s">
        <v>810</v>
      </c>
      <c r="F1732" s="117" t="s">
        <v>806</v>
      </c>
      <c r="G1732" s="118" t="s">
        <v>211</v>
      </c>
      <c r="H1732" s="6">
        <f t="shared" si="82"/>
        <v>-15000</v>
      </c>
      <c r="I1732" s="24">
        <f t="shared" si="83"/>
        <v>20</v>
      </c>
      <c r="K1732" t="s">
        <v>728</v>
      </c>
      <c r="M1732" s="2">
        <v>500</v>
      </c>
    </row>
    <row r="1733" spans="2:13" ht="12.75">
      <c r="B1733" s="313">
        <v>10000</v>
      </c>
      <c r="C1733" s="115" t="s">
        <v>812</v>
      </c>
      <c r="D1733" s="1" t="s">
        <v>797</v>
      </c>
      <c r="E1733" s="116" t="s">
        <v>810</v>
      </c>
      <c r="F1733" s="117" t="s">
        <v>806</v>
      </c>
      <c r="G1733" s="118" t="s">
        <v>254</v>
      </c>
      <c r="H1733" s="6">
        <f t="shared" si="82"/>
        <v>-25000</v>
      </c>
      <c r="I1733" s="24">
        <f t="shared" si="83"/>
        <v>20</v>
      </c>
      <c r="K1733" t="s">
        <v>728</v>
      </c>
      <c r="M1733" s="2">
        <v>500</v>
      </c>
    </row>
    <row r="1734" spans="2:13" ht="12.75">
      <c r="B1734" s="313">
        <v>10000</v>
      </c>
      <c r="C1734" s="115" t="s">
        <v>813</v>
      </c>
      <c r="D1734" s="1" t="s">
        <v>797</v>
      </c>
      <c r="E1734" s="116" t="s">
        <v>810</v>
      </c>
      <c r="F1734" s="117" t="s">
        <v>806</v>
      </c>
      <c r="G1734" s="118" t="s">
        <v>257</v>
      </c>
      <c r="H1734" s="6">
        <f t="shared" si="82"/>
        <v>-35000</v>
      </c>
      <c r="I1734" s="24">
        <f t="shared" si="83"/>
        <v>20</v>
      </c>
      <c r="K1734" t="s">
        <v>728</v>
      </c>
      <c r="M1734" s="2">
        <v>500</v>
      </c>
    </row>
    <row r="1735" spans="2:13" ht="12.75">
      <c r="B1735" s="313">
        <v>25000</v>
      </c>
      <c r="C1735" s="119" t="s">
        <v>814</v>
      </c>
      <c r="D1735" s="1" t="s">
        <v>797</v>
      </c>
      <c r="E1735" s="120" t="s">
        <v>810</v>
      </c>
      <c r="F1735" s="117" t="s">
        <v>806</v>
      </c>
      <c r="G1735" s="120" t="s">
        <v>286</v>
      </c>
      <c r="H1735" s="6">
        <f t="shared" si="82"/>
        <v>-60000</v>
      </c>
      <c r="I1735" s="24">
        <f t="shared" si="83"/>
        <v>50</v>
      </c>
      <c r="K1735" t="s">
        <v>728</v>
      </c>
      <c r="M1735" s="2">
        <v>500</v>
      </c>
    </row>
    <row r="1736" spans="2:13" ht="12.75">
      <c r="B1736" s="313">
        <v>5000</v>
      </c>
      <c r="C1736" s="121" t="s">
        <v>809</v>
      </c>
      <c r="D1736" s="1" t="s">
        <v>797</v>
      </c>
      <c r="E1736" s="120" t="s">
        <v>810</v>
      </c>
      <c r="F1736" s="117" t="s">
        <v>806</v>
      </c>
      <c r="G1736" s="120" t="s">
        <v>266</v>
      </c>
      <c r="H1736" s="6">
        <f t="shared" si="82"/>
        <v>-65000</v>
      </c>
      <c r="I1736" s="24">
        <f t="shared" si="83"/>
        <v>10</v>
      </c>
      <c r="K1736" t="s">
        <v>728</v>
      </c>
      <c r="M1736" s="2">
        <v>500</v>
      </c>
    </row>
    <row r="1737" spans="2:13" ht="12.75">
      <c r="B1737" s="313">
        <v>40000</v>
      </c>
      <c r="C1737" s="119" t="s">
        <v>815</v>
      </c>
      <c r="D1737" s="1" t="s">
        <v>797</v>
      </c>
      <c r="E1737" s="120" t="s">
        <v>810</v>
      </c>
      <c r="F1737" s="117" t="s">
        <v>806</v>
      </c>
      <c r="G1737" s="120" t="s">
        <v>402</v>
      </c>
      <c r="H1737" s="6">
        <f t="shared" si="82"/>
        <v>-105000</v>
      </c>
      <c r="I1737" s="24">
        <f t="shared" si="83"/>
        <v>80</v>
      </c>
      <c r="K1737" t="s">
        <v>728</v>
      </c>
      <c r="M1737" s="2">
        <v>500</v>
      </c>
    </row>
    <row r="1738" spans="2:13" ht="12.75">
      <c r="B1738" s="313">
        <v>40000</v>
      </c>
      <c r="C1738" s="119" t="s">
        <v>815</v>
      </c>
      <c r="D1738" s="1" t="s">
        <v>797</v>
      </c>
      <c r="E1738" s="120" t="s">
        <v>816</v>
      </c>
      <c r="F1738" s="117" t="s">
        <v>806</v>
      </c>
      <c r="G1738" s="120" t="s">
        <v>266</v>
      </c>
      <c r="H1738" s="6">
        <f t="shared" si="82"/>
        <v>-145000</v>
      </c>
      <c r="I1738" s="24">
        <f t="shared" si="83"/>
        <v>80</v>
      </c>
      <c r="K1738" t="s">
        <v>728</v>
      </c>
      <c r="M1738" s="2">
        <v>500</v>
      </c>
    </row>
    <row r="1739" spans="1:13" s="81" customFormat="1" ht="12.75">
      <c r="A1739" s="13"/>
      <c r="B1739" s="312">
        <f>SUM(B1731:B1738)</f>
        <v>145000</v>
      </c>
      <c r="C1739" s="13"/>
      <c r="D1739" s="13"/>
      <c r="E1739" s="125" t="s">
        <v>810</v>
      </c>
      <c r="F1739" s="20"/>
      <c r="G1739" s="20"/>
      <c r="H1739" s="79"/>
      <c r="I1739" s="80">
        <f t="shared" si="83"/>
        <v>290</v>
      </c>
      <c r="M1739" s="2">
        <v>500</v>
      </c>
    </row>
    <row r="1740" spans="2:13" ht="12.75">
      <c r="B1740" s="313"/>
      <c r="C1740" s="3"/>
      <c r="H1740" s="6">
        <f t="shared" si="82"/>
        <v>0</v>
      </c>
      <c r="I1740" s="24">
        <f t="shared" si="83"/>
        <v>0</v>
      </c>
      <c r="M1740" s="2">
        <v>500</v>
      </c>
    </row>
    <row r="1741" spans="2:13" ht="12.75">
      <c r="B1741" s="313"/>
      <c r="H1741" s="6">
        <f t="shared" si="82"/>
        <v>0</v>
      </c>
      <c r="I1741" s="24">
        <f t="shared" si="83"/>
        <v>0</v>
      </c>
      <c r="M1741" s="2">
        <v>500</v>
      </c>
    </row>
    <row r="1742" spans="2:13" ht="12.75">
      <c r="B1742" s="313">
        <v>5000</v>
      </c>
      <c r="C1742" s="121" t="s">
        <v>809</v>
      </c>
      <c r="D1742" s="1" t="s">
        <v>797</v>
      </c>
      <c r="E1742" s="120" t="s">
        <v>817</v>
      </c>
      <c r="F1742" s="117" t="s">
        <v>806</v>
      </c>
      <c r="G1742" s="120" t="s">
        <v>257</v>
      </c>
      <c r="H1742" s="6">
        <f t="shared" si="82"/>
        <v>-5000</v>
      </c>
      <c r="I1742" s="24">
        <f t="shared" si="83"/>
        <v>10</v>
      </c>
      <c r="K1742" t="s">
        <v>728</v>
      </c>
      <c r="M1742" s="2">
        <v>500</v>
      </c>
    </row>
    <row r="1743" spans="2:13" ht="12.75">
      <c r="B1743" s="313">
        <v>5000</v>
      </c>
      <c r="C1743" s="119" t="s">
        <v>809</v>
      </c>
      <c r="D1743" s="1" t="s">
        <v>797</v>
      </c>
      <c r="E1743" s="120" t="s">
        <v>817</v>
      </c>
      <c r="F1743" s="117" t="s">
        <v>806</v>
      </c>
      <c r="G1743" s="120" t="s">
        <v>286</v>
      </c>
      <c r="H1743" s="6">
        <f t="shared" si="82"/>
        <v>-10000</v>
      </c>
      <c r="I1743" s="24">
        <f t="shared" si="83"/>
        <v>10</v>
      </c>
      <c r="K1743" t="s">
        <v>728</v>
      </c>
      <c r="M1743" s="2">
        <v>500</v>
      </c>
    </row>
    <row r="1744" spans="2:13" ht="12.75">
      <c r="B1744" s="313">
        <v>5000</v>
      </c>
      <c r="C1744" s="119" t="s">
        <v>818</v>
      </c>
      <c r="D1744" s="1" t="s">
        <v>797</v>
      </c>
      <c r="E1744" s="120" t="s">
        <v>817</v>
      </c>
      <c r="F1744" s="117" t="s">
        <v>806</v>
      </c>
      <c r="G1744" s="120" t="s">
        <v>286</v>
      </c>
      <c r="H1744" s="6">
        <f t="shared" si="82"/>
        <v>-15000</v>
      </c>
      <c r="I1744" s="24">
        <f t="shared" si="83"/>
        <v>10</v>
      </c>
      <c r="K1744" t="s">
        <v>728</v>
      </c>
      <c r="M1744" s="2">
        <v>500</v>
      </c>
    </row>
    <row r="1745" spans="2:13" ht="12.75">
      <c r="B1745" s="313">
        <v>5000</v>
      </c>
      <c r="C1745" s="119" t="s">
        <v>818</v>
      </c>
      <c r="D1745" s="1" t="s">
        <v>797</v>
      </c>
      <c r="E1745" s="120" t="s">
        <v>817</v>
      </c>
      <c r="F1745" s="117" t="s">
        <v>806</v>
      </c>
      <c r="G1745" s="120" t="s">
        <v>266</v>
      </c>
      <c r="H1745" s="6">
        <f t="shared" si="82"/>
        <v>-20000</v>
      </c>
      <c r="I1745" s="24">
        <f t="shared" si="83"/>
        <v>10</v>
      </c>
      <c r="K1745" t="s">
        <v>728</v>
      </c>
      <c r="M1745" s="2">
        <v>500</v>
      </c>
    </row>
    <row r="1746" spans="2:13" ht="12.75">
      <c r="B1746" s="313">
        <v>5000</v>
      </c>
      <c r="C1746" s="119" t="s">
        <v>818</v>
      </c>
      <c r="D1746" s="1" t="s">
        <v>797</v>
      </c>
      <c r="E1746" s="120" t="s">
        <v>817</v>
      </c>
      <c r="F1746" s="117" t="s">
        <v>806</v>
      </c>
      <c r="G1746" s="120" t="s">
        <v>289</v>
      </c>
      <c r="H1746" s="6">
        <f t="shared" si="82"/>
        <v>-25000</v>
      </c>
      <c r="I1746" s="24">
        <f t="shared" si="83"/>
        <v>10</v>
      </c>
      <c r="K1746" t="s">
        <v>728</v>
      </c>
      <c r="M1746" s="2">
        <v>500</v>
      </c>
    </row>
    <row r="1747" spans="2:13" ht="12.75">
      <c r="B1747" s="313">
        <v>5000</v>
      </c>
      <c r="C1747" s="119" t="s">
        <v>818</v>
      </c>
      <c r="D1747" s="1" t="s">
        <v>797</v>
      </c>
      <c r="E1747" s="120" t="s">
        <v>817</v>
      </c>
      <c r="F1747" s="117" t="s">
        <v>806</v>
      </c>
      <c r="G1747" s="120" t="s">
        <v>289</v>
      </c>
      <c r="H1747" s="6">
        <f t="shared" si="82"/>
        <v>-30000</v>
      </c>
      <c r="I1747" s="24">
        <f t="shared" si="83"/>
        <v>10</v>
      </c>
      <c r="K1747" t="s">
        <v>728</v>
      </c>
      <c r="M1747" s="2">
        <v>500</v>
      </c>
    </row>
    <row r="1748" spans="2:13" ht="12.75">
      <c r="B1748" s="313">
        <v>5000</v>
      </c>
      <c r="C1748" s="119" t="s">
        <v>818</v>
      </c>
      <c r="D1748" s="1" t="s">
        <v>797</v>
      </c>
      <c r="E1748" s="120" t="s">
        <v>817</v>
      </c>
      <c r="F1748" s="117" t="s">
        <v>806</v>
      </c>
      <c r="G1748" s="120" t="s">
        <v>289</v>
      </c>
      <c r="H1748" s="6">
        <f t="shared" si="82"/>
        <v>-35000</v>
      </c>
      <c r="I1748" s="24">
        <f t="shared" si="83"/>
        <v>10</v>
      </c>
      <c r="K1748" t="s">
        <v>728</v>
      </c>
      <c r="M1748" s="2">
        <v>500</v>
      </c>
    </row>
    <row r="1749" spans="2:13" ht="12.75">
      <c r="B1749" s="313">
        <v>10000</v>
      </c>
      <c r="C1749" s="121" t="s">
        <v>811</v>
      </c>
      <c r="D1749" s="1" t="s">
        <v>797</v>
      </c>
      <c r="E1749" s="120" t="s">
        <v>817</v>
      </c>
      <c r="F1749" s="117" t="s">
        <v>806</v>
      </c>
      <c r="G1749" s="120" t="s">
        <v>386</v>
      </c>
      <c r="H1749" s="6">
        <f t="shared" si="82"/>
        <v>-45000</v>
      </c>
      <c r="I1749" s="24">
        <f t="shared" si="83"/>
        <v>20</v>
      </c>
      <c r="K1749" t="s">
        <v>728</v>
      </c>
      <c r="M1749" s="2">
        <v>500</v>
      </c>
    </row>
    <row r="1750" spans="1:13" s="81" customFormat="1" ht="12.75">
      <c r="A1750" s="13"/>
      <c r="B1750" s="312">
        <f>SUM(B1742:B1749)</f>
        <v>45000</v>
      </c>
      <c r="C1750" s="13"/>
      <c r="D1750" s="13"/>
      <c r="E1750" s="126" t="s">
        <v>817</v>
      </c>
      <c r="F1750" s="20"/>
      <c r="G1750" s="20"/>
      <c r="H1750" s="79">
        <v>0</v>
      </c>
      <c r="I1750" s="80">
        <f t="shared" si="83"/>
        <v>90</v>
      </c>
      <c r="M1750" s="2">
        <v>500</v>
      </c>
    </row>
    <row r="1751" spans="2:13" ht="12.75">
      <c r="B1751" s="313"/>
      <c r="H1751" s="6">
        <f t="shared" si="82"/>
        <v>0</v>
      </c>
      <c r="I1751" s="24">
        <f t="shared" si="83"/>
        <v>0</v>
      </c>
      <c r="M1751" s="2">
        <v>500</v>
      </c>
    </row>
    <row r="1752" spans="2:13" ht="12.75">
      <c r="B1752" s="313"/>
      <c r="H1752" s="6">
        <f t="shared" si="82"/>
        <v>0</v>
      </c>
      <c r="I1752" s="24">
        <f t="shared" si="83"/>
        <v>0</v>
      </c>
      <c r="M1752" s="2">
        <v>500</v>
      </c>
    </row>
    <row r="1753" spans="2:13" ht="12.75">
      <c r="B1753" s="313">
        <v>10000</v>
      </c>
      <c r="C1753" s="122" t="s">
        <v>819</v>
      </c>
      <c r="D1753" s="1" t="s">
        <v>797</v>
      </c>
      <c r="E1753" s="117" t="s">
        <v>820</v>
      </c>
      <c r="F1753" s="117" t="s">
        <v>806</v>
      </c>
      <c r="G1753" s="118" t="s">
        <v>38</v>
      </c>
      <c r="H1753" s="6">
        <f t="shared" si="82"/>
        <v>-10000</v>
      </c>
      <c r="I1753" s="24">
        <f t="shared" si="83"/>
        <v>20</v>
      </c>
      <c r="K1753" t="s">
        <v>728</v>
      </c>
      <c r="M1753" s="2">
        <v>500</v>
      </c>
    </row>
    <row r="1754" spans="1:13" s="81" customFormat="1" ht="12.75">
      <c r="A1754" s="13"/>
      <c r="B1754" s="312">
        <f>SUM(B1753)</f>
        <v>10000</v>
      </c>
      <c r="C1754" s="13"/>
      <c r="D1754" s="13"/>
      <c r="E1754" s="125" t="s">
        <v>820</v>
      </c>
      <c r="F1754" s="20"/>
      <c r="G1754" s="20"/>
      <c r="H1754" s="79">
        <v>0</v>
      </c>
      <c r="I1754" s="80">
        <f t="shared" si="83"/>
        <v>20</v>
      </c>
      <c r="M1754" s="2">
        <v>500</v>
      </c>
    </row>
    <row r="1755" spans="2:13" ht="12.75">
      <c r="B1755" s="313"/>
      <c r="H1755" s="6">
        <f t="shared" si="82"/>
        <v>0</v>
      </c>
      <c r="I1755" s="24">
        <f t="shared" si="83"/>
        <v>0</v>
      </c>
      <c r="M1755" s="2">
        <v>500</v>
      </c>
    </row>
    <row r="1756" spans="2:13" ht="12.75">
      <c r="B1756" s="313"/>
      <c r="H1756" s="6">
        <f t="shared" si="82"/>
        <v>0</v>
      </c>
      <c r="I1756" s="24">
        <f t="shared" si="83"/>
        <v>0</v>
      </c>
      <c r="M1756" s="2">
        <v>500</v>
      </c>
    </row>
    <row r="1757" spans="2:13" ht="12.75">
      <c r="B1757" s="313">
        <v>10000</v>
      </c>
      <c r="C1757" s="122" t="s">
        <v>821</v>
      </c>
      <c r="D1757" s="1" t="s">
        <v>797</v>
      </c>
      <c r="E1757" s="116" t="s">
        <v>822</v>
      </c>
      <c r="F1757" s="117" t="s">
        <v>806</v>
      </c>
      <c r="G1757" s="123" t="s">
        <v>38</v>
      </c>
      <c r="H1757" s="6">
        <f t="shared" si="82"/>
        <v>-10000</v>
      </c>
      <c r="I1757" s="24">
        <f t="shared" si="83"/>
        <v>20</v>
      </c>
      <c r="K1757" t="s">
        <v>728</v>
      </c>
      <c r="M1757" s="2">
        <v>500</v>
      </c>
    </row>
    <row r="1758" spans="2:13" ht="12.75">
      <c r="B1758" s="313">
        <v>10000</v>
      </c>
      <c r="C1758" s="115" t="s">
        <v>813</v>
      </c>
      <c r="D1758" s="1" t="s">
        <v>797</v>
      </c>
      <c r="E1758" s="116" t="s">
        <v>822</v>
      </c>
      <c r="F1758" s="117" t="s">
        <v>806</v>
      </c>
      <c r="G1758" s="120" t="s">
        <v>190</v>
      </c>
      <c r="H1758" s="6">
        <f t="shared" si="82"/>
        <v>-20000</v>
      </c>
      <c r="I1758" s="24">
        <f t="shared" si="83"/>
        <v>20</v>
      </c>
      <c r="K1758" t="s">
        <v>728</v>
      </c>
      <c r="M1758" s="2">
        <v>500</v>
      </c>
    </row>
    <row r="1759" spans="1:13" s="81" customFormat="1" ht="12.75">
      <c r="A1759" s="13"/>
      <c r="B1759" s="312">
        <f>SUM(B1757:B1758)</f>
        <v>20000</v>
      </c>
      <c r="C1759" s="13"/>
      <c r="D1759" s="13"/>
      <c r="E1759" s="125" t="s">
        <v>822</v>
      </c>
      <c r="F1759" s="20"/>
      <c r="G1759" s="20"/>
      <c r="H1759" s="79">
        <v>0</v>
      </c>
      <c r="I1759" s="80">
        <f t="shared" si="83"/>
        <v>40</v>
      </c>
      <c r="M1759" s="2">
        <v>500</v>
      </c>
    </row>
    <row r="1760" spans="8:13" ht="12.75">
      <c r="H1760" s="6">
        <f t="shared" si="82"/>
        <v>0</v>
      </c>
      <c r="I1760" s="24">
        <f t="shared" si="83"/>
        <v>0</v>
      </c>
      <c r="M1760" s="2">
        <v>500</v>
      </c>
    </row>
    <row r="1761" spans="8:13" ht="12.75">
      <c r="H1761" s="6">
        <f t="shared" si="82"/>
        <v>0</v>
      </c>
      <c r="I1761" s="24">
        <f t="shared" si="83"/>
        <v>0</v>
      </c>
      <c r="M1761" s="2">
        <v>500</v>
      </c>
    </row>
    <row r="1762" spans="8:13" ht="12.75">
      <c r="H1762" s="6">
        <f t="shared" si="82"/>
        <v>0</v>
      </c>
      <c r="I1762" s="24">
        <f t="shared" si="83"/>
        <v>0</v>
      </c>
      <c r="M1762" s="2">
        <v>500</v>
      </c>
    </row>
    <row r="1763" spans="2:13" ht="12.75">
      <c r="B1763" s="8"/>
      <c r="H1763" s="6">
        <f t="shared" si="82"/>
        <v>0</v>
      </c>
      <c r="I1763" s="24">
        <f t="shared" si="83"/>
        <v>0</v>
      </c>
      <c r="M1763" s="2">
        <v>500</v>
      </c>
    </row>
    <row r="1764" spans="1:13" s="81" customFormat="1" ht="12.75">
      <c r="A1764" s="13"/>
      <c r="B1764" s="305">
        <f>B1768+B1772</f>
        <v>20000</v>
      </c>
      <c r="C1764" s="124" t="s">
        <v>823</v>
      </c>
      <c r="D1764" s="13"/>
      <c r="E1764" s="13"/>
      <c r="F1764" s="20"/>
      <c r="G1764" s="20"/>
      <c r="H1764" s="79">
        <f t="shared" si="82"/>
        <v>-20000</v>
      </c>
      <c r="I1764" s="80">
        <f t="shared" si="83"/>
        <v>40</v>
      </c>
      <c r="M1764" s="2">
        <v>500</v>
      </c>
    </row>
    <row r="1765" spans="2:13" ht="12.75">
      <c r="B1765" s="306"/>
      <c r="H1765" s="6">
        <v>0</v>
      </c>
      <c r="I1765" s="24">
        <f t="shared" si="83"/>
        <v>0</v>
      </c>
      <c r="M1765" s="2">
        <v>500</v>
      </c>
    </row>
    <row r="1766" spans="2:13" ht="12.75">
      <c r="B1766" s="302"/>
      <c r="H1766" s="6">
        <f t="shared" si="82"/>
        <v>0</v>
      </c>
      <c r="I1766" s="24">
        <f t="shared" si="83"/>
        <v>0</v>
      </c>
      <c r="M1766" s="2">
        <v>500</v>
      </c>
    </row>
    <row r="1767" spans="2:13" ht="12.75">
      <c r="B1767" s="302">
        <v>15000</v>
      </c>
      <c r="C1767" s="1" t="s">
        <v>824</v>
      </c>
      <c r="D1767" s="1" t="s">
        <v>797</v>
      </c>
      <c r="E1767" s="116" t="s">
        <v>810</v>
      </c>
      <c r="F1767" s="29" t="s">
        <v>825</v>
      </c>
      <c r="G1767" s="29" t="s">
        <v>286</v>
      </c>
      <c r="H1767" s="6">
        <f t="shared" si="82"/>
        <v>-15000</v>
      </c>
      <c r="I1767" s="24">
        <f t="shared" si="83"/>
        <v>30</v>
      </c>
      <c r="K1767" t="s">
        <v>728</v>
      </c>
      <c r="M1767" s="2">
        <v>500</v>
      </c>
    </row>
    <row r="1768" spans="1:13" s="81" customFormat="1" ht="12.75">
      <c r="A1768" s="13"/>
      <c r="B1768" s="301">
        <f>SUM(B1767)</f>
        <v>15000</v>
      </c>
      <c r="C1768" s="13"/>
      <c r="D1768" s="13"/>
      <c r="E1768" s="125" t="s">
        <v>810</v>
      </c>
      <c r="F1768" s="20"/>
      <c r="G1768" s="20"/>
      <c r="H1768" s="79">
        <v>0</v>
      </c>
      <c r="I1768" s="80">
        <f t="shared" si="83"/>
        <v>30</v>
      </c>
      <c r="M1768" s="2">
        <v>500</v>
      </c>
    </row>
    <row r="1769" spans="2:13" ht="12.75">
      <c r="B1769" s="302"/>
      <c r="H1769" s="6">
        <f t="shared" si="82"/>
        <v>0</v>
      </c>
      <c r="I1769" s="24">
        <f t="shared" si="83"/>
        <v>0</v>
      </c>
      <c r="M1769" s="2">
        <v>500</v>
      </c>
    </row>
    <row r="1770" spans="2:13" ht="12.75">
      <c r="B1770" s="302"/>
      <c r="H1770" s="6">
        <f t="shared" si="82"/>
        <v>0</v>
      </c>
      <c r="I1770" s="24">
        <f t="shared" si="83"/>
        <v>0</v>
      </c>
      <c r="M1770" s="2">
        <v>500</v>
      </c>
    </row>
    <row r="1771" spans="2:13" ht="12.75">
      <c r="B1771" s="302">
        <v>5000</v>
      </c>
      <c r="C1771" s="1" t="s">
        <v>826</v>
      </c>
      <c r="D1771" s="1" t="s">
        <v>797</v>
      </c>
      <c r="E1771" s="1" t="s">
        <v>827</v>
      </c>
      <c r="F1771" s="29" t="s">
        <v>806</v>
      </c>
      <c r="G1771" s="29" t="s">
        <v>386</v>
      </c>
      <c r="H1771" s="6">
        <f t="shared" si="82"/>
        <v>-5000</v>
      </c>
      <c r="I1771" s="24">
        <f t="shared" si="83"/>
        <v>10</v>
      </c>
      <c r="K1771" t="s">
        <v>728</v>
      </c>
      <c r="M1771" s="2">
        <v>500</v>
      </c>
    </row>
    <row r="1772" spans="1:13" s="81" customFormat="1" ht="12.75">
      <c r="A1772" s="13"/>
      <c r="B1772" s="301">
        <f>SUM(B1771)</f>
        <v>5000</v>
      </c>
      <c r="C1772" s="13"/>
      <c r="D1772" s="13"/>
      <c r="E1772" s="13" t="s">
        <v>827</v>
      </c>
      <c r="F1772" s="20"/>
      <c r="G1772" s="20"/>
      <c r="H1772" s="79">
        <v>0</v>
      </c>
      <c r="I1772" s="80">
        <f t="shared" si="83"/>
        <v>10</v>
      </c>
      <c r="M1772" s="2">
        <v>500</v>
      </c>
    </row>
    <row r="1773" spans="2:13" ht="12.75">
      <c r="B1773" s="302"/>
      <c r="H1773" s="6">
        <f aca="true" t="shared" si="84" ref="H1773:H1794">H1772-B1773</f>
        <v>0</v>
      </c>
      <c r="I1773" s="24">
        <f aca="true" t="shared" si="85" ref="I1773:I1795">+B1773/M1773</f>
        <v>0</v>
      </c>
      <c r="M1773" s="2">
        <v>500</v>
      </c>
    </row>
    <row r="1774" spans="2:13" ht="12.75">
      <c r="B1774" s="302"/>
      <c r="H1774" s="6">
        <f t="shared" si="84"/>
        <v>0</v>
      </c>
      <c r="I1774" s="24">
        <f t="shared" si="85"/>
        <v>0</v>
      </c>
      <c r="M1774" s="2">
        <v>500</v>
      </c>
    </row>
    <row r="1775" spans="2:13" ht="12.75">
      <c r="B1775" s="302"/>
      <c r="H1775" s="6">
        <f t="shared" si="84"/>
        <v>0</v>
      </c>
      <c r="I1775" s="24">
        <f t="shared" si="85"/>
        <v>0</v>
      </c>
      <c r="M1775" s="2">
        <v>500</v>
      </c>
    </row>
    <row r="1776" spans="2:13" ht="12.75">
      <c r="B1776" s="219">
        <v>7200</v>
      </c>
      <c r="C1776" s="1" t="s">
        <v>828</v>
      </c>
      <c r="D1776" s="14" t="s">
        <v>797</v>
      </c>
      <c r="E1776" s="1" t="s">
        <v>684</v>
      </c>
      <c r="F1776" s="29" t="s">
        <v>829</v>
      </c>
      <c r="G1776" s="29" t="s">
        <v>42</v>
      </c>
      <c r="H1776" s="6">
        <f t="shared" si="84"/>
        <v>-7200</v>
      </c>
      <c r="I1776" s="24">
        <f t="shared" si="85"/>
        <v>14.4</v>
      </c>
      <c r="K1776" t="s">
        <v>774</v>
      </c>
      <c r="M1776" s="2">
        <v>500</v>
      </c>
    </row>
    <row r="1777" spans="2:13" ht="12.75">
      <c r="B1777" s="219">
        <v>3000</v>
      </c>
      <c r="C1777" s="1" t="s">
        <v>830</v>
      </c>
      <c r="D1777" s="14" t="s">
        <v>797</v>
      </c>
      <c r="E1777" s="1" t="s">
        <v>684</v>
      </c>
      <c r="F1777" s="29" t="s">
        <v>831</v>
      </c>
      <c r="G1777" s="29" t="s">
        <v>192</v>
      </c>
      <c r="H1777" s="6">
        <f t="shared" si="84"/>
        <v>-10200</v>
      </c>
      <c r="I1777" s="24">
        <f t="shared" si="85"/>
        <v>6</v>
      </c>
      <c r="K1777" t="s">
        <v>774</v>
      </c>
      <c r="M1777" s="2">
        <v>500</v>
      </c>
    </row>
    <row r="1778" spans="2:13" ht="12.75">
      <c r="B1778" s="219">
        <v>7600</v>
      </c>
      <c r="C1778" s="1" t="s">
        <v>832</v>
      </c>
      <c r="D1778" s="14" t="s">
        <v>797</v>
      </c>
      <c r="E1778" s="1" t="s">
        <v>684</v>
      </c>
      <c r="F1778" s="29" t="s">
        <v>833</v>
      </c>
      <c r="G1778" s="29" t="s">
        <v>211</v>
      </c>
      <c r="H1778" s="6">
        <f t="shared" si="84"/>
        <v>-17800</v>
      </c>
      <c r="I1778" s="24">
        <f t="shared" si="85"/>
        <v>15.2</v>
      </c>
      <c r="K1778" t="s">
        <v>774</v>
      </c>
      <c r="M1778" s="2">
        <v>500</v>
      </c>
    </row>
    <row r="1779" spans="2:13" ht="12.75">
      <c r="B1779" s="219">
        <v>1200</v>
      </c>
      <c r="C1779" s="1" t="s">
        <v>834</v>
      </c>
      <c r="D1779" s="1" t="s">
        <v>797</v>
      </c>
      <c r="E1779" s="1" t="s">
        <v>684</v>
      </c>
      <c r="F1779" s="29" t="s">
        <v>835</v>
      </c>
      <c r="G1779" s="29" t="s">
        <v>286</v>
      </c>
      <c r="H1779" s="6">
        <f t="shared" si="84"/>
        <v>-19000</v>
      </c>
      <c r="I1779" s="24">
        <f t="shared" si="85"/>
        <v>2.4</v>
      </c>
      <c r="K1779" t="s">
        <v>774</v>
      </c>
      <c r="M1779" s="2">
        <v>500</v>
      </c>
    </row>
    <row r="1780" spans="2:13" ht="12.75">
      <c r="B1780" s="219">
        <v>1000</v>
      </c>
      <c r="C1780" s="1" t="s">
        <v>836</v>
      </c>
      <c r="D1780" s="1" t="s">
        <v>797</v>
      </c>
      <c r="E1780" s="1" t="s">
        <v>684</v>
      </c>
      <c r="F1780" s="29" t="s">
        <v>835</v>
      </c>
      <c r="G1780" s="29" t="s">
        <v>286</v>
      </c>
      <c r="H1780" s="6">
        <f t="shared" si="84"/>
        <v>-20000</v>
      </c>
      <c r="I1780" s="24">
        <f t="shared" si="85"/>
        <v>2</v>
      </c>
      <c r="K1780" t="s">
        <v>774</v>
      </c>
      <c r="M1780" s="2">
        <v>500</v>
      </c>
    </row>
    <row r="1781" spans="2:13" ht="12.75">
      <c r="B1781" s="219">
        <v>7200</v>
      </c>
      <c r="C1781" s="1" t="s">
        <v>828</v>
      </c>
      <c r="D1781" s="1" t="s">
        <v>797</v>
      </c>
      <c r="E1781" s="1" t="s">
        <v>684</v>
      </c>
      <c r="F1781" s="29" t="s">
        <v>837</v>
      </c>
      <c r="G1781" s="29" t="s">
        <v>266</v>
      </c>
      <c r="H1781" s="6">
        <f t="shared" si="84"/>
        <v>-27200</v>
      </c>
      <c r="I1781" s="24">
        <f>+B1781/M1781</f>
        <v>14.4</v>
      </c>
      <c r="K1781" t="s">
        <v>774</v>
      </c>
      <c r="M1781" s="2">
        <v>500</v>
      </c>
    </row>
    <row r="1782" spans="2:13" ht="12.75">
      <c r="B1782" s="219">
        <v>6000</v>
      </c>
      <c r="C1782" s="1" t="s">
        <v>838</v>
      </c>
      <c r="D1782" s="1" t="s">
        <v>797</v>
      </c>
      <c r="E1782" s="1" t="s">
        <v>684</v>
      </c>
      <c r="F1782" s="29" t="s">
        <v>839</v>
      </c>
      <c r="G1782" s="29" t="s">
        <v>386</v>
      </c>
      <c r="H1782" s="6">
        <f t="shared" si="84"/>
        <v>-33200</v>
      </c>
      <c r="I1782" s="24">
        <f t="shared" si="85"/>
        <v>12</v>
      </c>
      <c r="K1782" t="s">
        <v>774</v>
      </c>
      <c r="M1782" s="2">
        <v>500</v>
      </c>
    </row>
    <row r="1783" spans="2:13" ht="12.75">
      <c r="B1783" s="219">
        <v>2000</v>
      </c>
      <c r="C1783" s="14" t="s">
        <v>844</v>
      </c>
      <c r="D1783" s="14" t="s">
        <v>797</v>
      </c>
      <c r="E1783" s="1" t="s">
        <v>684</v>
      </c>
      <c r="F1783" s="29" t="s">
        <v>845</v>
      </c>
      <c r="G1783" s="29" t="s">
        <v>84</v>
      </c>
      <c r="H1783" s="6">
        <f t="shared" si="84"/>
        <v>-35200</v>
      </c>
      <c r="I1783" s="24">
        <f t="shared" si="85"/>
        <v>4</v>
      </c>
      <c r="K1783" t="s">
        <v>800</v>
      </c>
      <c r="M1783" s="2">
        <v>500</v>
      </c>
    </row>
    <row r="1784" spans="2:13" ht="12.75">
      <c r="B1784" s="219">
        <v>1500</v>
      </c>
      <c r="C1784" s="1" t="s">
        <v>846</v>
      </c>
      <c r="D1784" s="1" t="s">
        <v>797</v>
      </c>
      <c r="E1784" s="1" t="s">
        <v>684</v>
      </c>
      <c r="F1784" s="29" t="s">
        <v>847</v>
      </c>
      <c r="G1784" s="29" t="s">
        <v>458</v>
      </c>
      <c r="H1784" s="6">
        <f t="shared" si="84"/>
        <v>-36700</v>
      </c>
      <c r="I1784" s="24">
        <f t="shared" si="85"/>
        <v>3</v>
      </c>
      <c r="K1784" t="s">
        <v>800</v>
      </c>
      <c r="M1784" s="2">
        <v>500</v>
      </c>
    </row>
    <row r="1785" spans="2:13" ht="12.75">
      <c r="B1785" s="219">
        <v>1000</v>
      </c>
      <c r="C1785" s="1" t="s">
        <v>848</v>
      </c>
      <c r="D1785" s="1" t="s">
        <v>797</v>
      </c>
      <c r="E1785" s="1" t="s">
        <v>684</v>
      </c>
      <c r="F1785" s="29" t="s">
        <v>847</v>
      </c>
      <c r="G1785" s="29" t="s">
        <v>458</v>
      </c>
      <c r="H1785" s="6">
        <f t="shared" si="84"/>
        <v>-37700</v>
      </c>
      <c r="I1785" s="24">
        <f t="shared" si="85"/>
        <v>2</v>
      </c>
      <c r="K1785" t="s">
        <v>800</v>
      </c>
      <c r="M1785" s="2">
        <v>500</v>
      </c>
    </row>
    <row r="1786" spans="2:13" ht="12.75">
      <c r="B1786" s="219">
        <v>2250</v>
      </c>
      <c r="C1786" s="1" t="s">
        <v>853</v>
      </c>
      <c r="D1786" s="1" t="s">
        <v>797</v>
      </c>
      <c r="E1786" s="1" t="s">
        <v>684</v>
      </c>
      <c r="F1786" s="29" t="s">
        <v>854</v>
      </c>
      <c r="G1786" s="29" t="s">
        <v>460</v>
      </c>
      <c r="H1786" s="6">
        <f t="shared" si="84"/>
        <v>-39950</v>
      </c>
      <c r="I1786" s="24">
        <f t="shared" si="85"/>
        <v>4.5</v>
      </c>
      <c r="K1786" t="s">
        <v>800</v>
      </c>
      <c r="M1786" s="2">
        <v>500</v>
      </c>
    </row>
    <row r="1787" spans="2:13" ht="12.75">
      <c r="B1787" s="219">
        <v>1500</v>
      </c>
      <c r="C1787" s="1" t="s">
        <v>855</v>
      </c>
      <c r="D1787" s="1" t="s">
        <v>797</v>
      </c>
      <c r="E1787" s="1" t="s">
        <v>684</v>
      </c>
      <c r="F1787" s="29" t="s">
        <v>854</v>
      </c>
      <c r="G1787" s="29" t="s">
        <v>460</v>
      </c>
      <c r="H1787" s="6">
        <f t="shared" si="84"/>
        <v>-41450</v>
      </c>
      <c r="I1787" s="24">
        <f t="shared" si="85"/>
        <v>3</v>
      </c>
      <c r="K1787" t="s">
        <v>800</v>
      </c>
      <c r="M1787" s="2">
        <v>500</v>
      </c>
    </row>
    <row r="1788" spans="2:13" ht="12.75">
      <c r="B1788" s="219">
        <v>1250</v>
      </c>
      <c r="C1788" s="1" t="s">
        <v>856</v>
      </c>
      <c r="D1788" s="1" t="s">
        <v>797</v>
      </c>
      <c r="E1788" s="1" t="s">
        <v>684</v>
      </c>
      <c r="F1788" s="29" t="s">
        <v>854</v>
      </c>
      <c r="G1788" s="29" t="s">
        <v>460</v>
      </c>
      <c r="H1788" s="6">
        <f t="shared" si="84"/>
        <v>-42700</v>
      </c>
      <c r="I1788" s="24">
        <f t="shared" si="85"/>
        <v>2.5</v>
      </c>
      <c r="K1788" t="s">
        <v>800</v>
      </c>
      <c r="M1788" s="2">
        <v>500</v>
      </c>
    </row>
    <row r="1789" spans="2:13" ht="12.75">
      <c r="B1789" s="219">
        <v>2250</v>
      </c>
      <c r="C1789" s="1" t="s">
        <v>857</v>
      </c>
      <c r="D1789" s="1" t="s">
        <v>797</v>
      </c>
      <c r="E1789" s="1" t="s">
        <v>684</v>
      </c>
      <c r="F1789" s="29" t="s">
        <v>854</v>
      </c>
      <c r="G1789" s="29" t="s">
        <v>460</v>
      </c>
      <c r="H1789" s="6">
        <f t="shared" si="84"/>
        <v>-44950</v>
      </c>
      <c r="I1789" s="24">
        <f t="shared" si="85"/>
        <v>4.5</v>
      </c>
      <c r="K1789" t="s">
        <v>800</v>
      </c>
      <c r="M1789" s="2">
        <v>500</v>
      </c>
    </row>
    <row r="1790" spans="2:13" ht="12.75">
      <c r="B1790" s="219">
        <v>500</v>
      </c>
      <c r="C1790" s="1" t="s">
        <v>858</v>
      </c>
      <c r="D1790" s="1" t="s">
        <v>797</v>
      </c>
      <c r="E1790" s="1" t="s">
        <v>684</v>
      </c>
      <c r="F1790" s="29" t="s">
        <v>854</v>
      </c>
      <c r="G1790" s="29" t="s">
        <v>460</v>
      </c>
      <c r="H1790" s="6">
        <f t="shared" si="84"/>
        <v>-45450</v>
      </c>
      <c r="I1790" s="24">
        <f t="shared" si="85"/>
        <v>1</v>
      </c>
      <c r="K1790" t="s">
        <v>800</v>
      </c>
      <c r="M1790" s="2">
        <v>500</v>
      </c>
    </row>
    <row r="1791" spans="2:13" ht="12.75">
      <c r="B1791" s="219">
        <v>4000</v>
      </c>
      <c r="C1791" s="1" t="s">
        <v>859</v>
      </c>
      <c r="D1791" s="1" t="s">
        <v>797</v>
      </c>
      <c r="E1791" s="1" t="s">
        <v>684</v>
      </c>
      <c r="F1791" s="29" t="s">
        <v>860</v>
      </c>
      <c r="G1791" s="29" t="s">
        <v>460</v>
      </c>
      <c r="H1791" s="6">
        <f t="shared" si="84"/>
        <v>-49450</v>
      </c>
      <c r="I1791" s="24">
        <f t="shared" si="85"/>
        <v>8</v>
      </c>
      <c r="K1791" t="s">
        <v>800</v>
      </c>
      <c r="M1791" s="2">
        <v>500</v>
      </c>
    </row>
    <row r="1792" spans="2:13" ht="12.75">
      <c r="B1792" s="219">
        <v>3900</v>
      </c>
      <c r="C1792" s="1" t="s">
        <v>861</v>
      </c>
      <c r="D1792" s="1" t="s">
        <v>797</v>
      </c>
      <c r="E1792" s="1" t="s">
        <v>684</v>
      </c>
      <c r="F1792" s="29" t="s">
        <v>862</v>
      </c>
      <c r="G1792" s="29" t="s">
        <v>463</v>
      </c>
      <c r="H1792" s="6">
        <f t="shared" si="84"/>
        <v>-53350</v>
      </c>
      <c r="I1792" s="24">
        <f t="shared" si="85"/>
        <v>7.8</v>
      </c>
      <c r="K1792" t="s">
        <v>800</v>
      </c>
      <c r="M1792" s="2">
        <v>500</v>
      </c>
    </row>
    <row r="1793" spans="2:13" ht="12.75">
      <c r="B1793" s="219">
        <v>5000</v>
      </c>
      <c r="C1793" s="1" t="s">
        <v>864</v>
      </c>
      <c r="D1793" s="1" t="s">
        <v>797</v>
      </c>
      <c r="E1793" s="1" t="s">
        <v>684</v>
      </c>
      <c r="F1793" s="29" t="s">
        <v>865</v>
      </c>
      <c r="G1793" s="29" t="s">
        <v>464</v>
      </c>
      <c r="H1793" s="6">
        <f t="shared" si="84"/>
        <v>-58350</v>
      </c>
      <c r="I1793" s="24">
        <f t="shared" si="85"/>
        <v>10</v>
      </c>
      <c r="K1793" t="s">
        <v>800</v>
      </c>
      <c r="M1793" s="2">
        <v>500</v>
      </c>
    </row>
    <row r="1794" spans="2:13" ht="12.75">
      <c r="B1794" s="219">
        <v>300</v>
      </c>
      <c r="C1794" s="1" t="s">
        <v>866</v>
      </c>
      <c r="D1794" s="14" t="s">
        <v>797</v>
      </c>
      <c r="E1794" s="1" t="s">
        <v>684</v>
      </c>
      <c r="F1794" s="29" t="s">
        <v>867</v>
      </c>
      <c r="G1794" s="29" t="s">
        <v>192</v>
      </c>
      <c r="H1794" s="6">
        <f t="shared" si="84"/>
        <v>-58650</v>
      </c>
      <c r="I1794" s="24">
        <f t="shared" si="85"/>
        <v>0.6</v>
      </c>
      <c r="K1794" t="s">
        <v>728</v>
      </c>
      <c r="M1794" s="2">
        <v>500</v>
      </c>
    </row>
    <row r="1795" spans="1:13" s="81" customFormat="1" ht="12.75">
      <c r="A1795" s="13"/>
      <c r="B1795" s="307">
        <f>SUM(B1776:B1794)</f>
        <v>58650</v>
      </c>
      <c r="C1795" s="13"/>
      <c r="D1795" s="13"/>
      <c r="E1795" s="13" t="s">
        <v>684</v>
      </c>
      <c r="F1795" s="20"/>
      <c r="G1795" s="20"/>
      <c r="H1795" s="79">
        <v>0</v>
      </c>
      <c r="I1795" s="80">
        <f t="shared" si="85"/>
        <v>117.3</v>
      </c>
      <c r="M1795" s="2">
        <v>500</v>
      </c>
    </row>
    <row r="1796" spans="2:13" ht="12.75">
      <c r="B1796" s="219"/>
      <c r="H1796" s="6">
        <f>H1795-B1796</f>
        <v>0</v>
      </c>
      <c r="I1796" s="24">
        <f>+B1796/M1796</f>
        <v>0</v>
      </c>
      <c r="M1796" s="2">
        <v>500</v>
      </c>
    </row>
    <row r="1797" spans="2:13" ht="12.75">
      <c r="B1797" s="219"/>
      <c r="H1797" s="6">
        <f>H1796-B1797</f>
        <v>0</v>
      </c>
      <c r="I1797" s="24">
        <f>+B1797/M1797</f>
        <v>0</v>
      </c>
      <c r="M1797" s="2">
        <v>500</v>
      </c>
    </row>
    <row r="1798" spans="2:13" ht="12.75">
      <c r="B1798" s="219">
        <v>112500</v>
      </c>
      <c r="C1798" s="1" t="s">
        <v>851</v>
      </c>
      <c r="D1798" s="1" t="s">
        <v>797</v>
      </c>
      <c r="E1798" s="1" t="s">
        <v>1156</v>
      </c>
      <c r="F1798" s="29" t="s">
        <v>852</v>
      </c>
      <c r="G1798" s="29" t="s">
        <v>296</v>
      </c>
      <c r="H1798" s="6">
        <f>H1797-B1798</f>
        <v>-112500</v>
      </c>
      <c r="I1798" s="24">
        <f>+B1798/M1798</f>
        <v>225</v>
      </c>
      <c r="K1798" t="s">
        <v>800</v>
      </c>
      <c r="M1798" s="2">
        <v>500</v>
      </c>
    </row>
    <row r="1799" spans="1:13" s="81" customFormat="1" ht="12.75">
      <c r="A1799" s="13"/>
      <c r="B1799" s="307">
        <f>SUM(B1798)</f>
        <v>112500</v>
      </c>
      <c r="C1799" s="13" t="s">
        <v>1156</v>
      </c>
      <c r="D1799" s="13"/>
      <c r="E1799" s="13"/>
      <c r="F1799" s="20"/>
      <c r="G1799" s="20"/>
      <c r="H1799" s="79"/>
      <c r="I1799" s="80">
        <f>+B1799/M1799</f>
        <v>225</v>
      </c>
      <c r="M1799" s="2">
        <v>500</v>
      </c>
    </row>
    <row r="1800" spans="9:13" ht="12.75">
      <c r="I1800" s="24"/>
      <c r="M1800" s="2">
        <v>500</v>
      </c>
    </row>
    <row r="1801" spans="9:13" ht="12.75">
      <c r="I1801" s="24"/>
      <c r="M1801" s="2">
        <v>500</v>
      </c>
    </row>
    <row r="1802" spans="2:13" ht="12.75">
      <c r="B1802" s="300">
        <v>170000</v>
      </c>
      <c r="C1802" s="97" t="s">
        <v>1169</v>
      </c>
      <c r="D1802" s="1" t="s">
        <v>797</v>
      </c>
      <c r="E1802" s="1" t="s">
        <v>849</v>
      </c>
      <c r="F1802" s="29" t="s">
        <v>850</v>
      </c>
      <c r="G1802" s="29" t="s">
        <v>286</v>
      </c>
      <c r="H1802" s="6">
        <f>H1801-B1802</f>
        <v>-170000</v>
      </c>
      <c r="I1802" s="24">
        <f>+B1802/M1802</f>
        <v>340</v>
      </c>
      <c r="K1802" t="s">
        <v>800</v>
      </c>
      <c r="M1802" s="2">
        <v>500</v>
      </c>
    </row>
    <row r="1803" spans="1:13" s="81" customFormat="1" ht="12.75">
      <c r="A1803" s="13"/>
      <c r="B1803" s="186">
        <f>SUM(B1802)</f>
        <v>170000</v>
      </c>
      <c r="C1803" s="267" t="s">
        <v>1169</v>
      </c>
      <c r="D1803" s="13"/>
      <c r="E1803" s="13"/>
      <c r="F1803" s="20"/>
      <c r="G1803" s="20"/>
      <c r="H1803" s="79"/>
      <c r="I1803" s="80">
        <f>+B1803/M1803</f>
        <v>340</v>
      </c>
      <c r="M1803" s="2">
        <v>500</v>
      </c>
    </row>
    <row r="1804" spans="8:13" ht="12.75">
      <c r="H1804" s="6">
        <f>H1803-B1804</f>
        <v>0</v>
      </c>
      <c r="I1804" s="24">
        <f>+B1804/M1804</f>
        <v>0</v>
      </c>
      <c r="M1804" s="2">
        <v>500</v>
      </c>
    </row>
    <row r="1805" spans="8:13" ht="12.75">
      <c r="H1805" s="6">
        <f>H1797-B1805</f>
        <v>0</v>
      </c>
      <c r="I1805" s="24">
        <f>+B1805/M1805</f>
        <v>0</v>
      </c>
      <c r="M1805" s="2">
        <v>500</v>
      </c>
    </row>
    <row r="1806" spans="8:13" ht="12.75">
      <c r="H1806" s="6">
        <v>0</v>
      </c>
      <c r="I1806" s="24">
        <f>+B1806/M1806</f>
        <v>0</v>
      </c>
      <c r="M1806" s="2">
        <v>500</v>
      </c>
    </row>
    <row r="1807" spans="1:13" s="17" customFormat="1" ht="12.75">
      <c r="A1807" s="14"/>
      <c r="B1807" s="316">
        <v>180000</v>
      </c>
      <c r="C1807" s="1" t="s">
        <v>868</v>
      </c>
      <c r="D1807" s="1" t="s">
        <v>22</v>
      </c>
      <c r="E1807" s="1"/>
      <c r="F1807" s="127" t="s">
        <v>725</v>
      </c>
      <c r="G1807" s="32" t="s">
        <v>266</v>
      </c>
      <c r="H1807" s="6">
        <f>H1799-B1807</f>
        <v>-180000</v>
      </c>
      <c r="I1807" s="24">
        <f aca="true" t="shared" si="86" ref="I1807:I1820">+B1807/M1807</f>
        <v>360</v>
      </c>
      <c r="J1807"/>
      <c r="K1807"/>
      <c r="L1807"/>
      <c r="M1807" s="2">
        <v>500</v>
      </c>
    </row>
    <row r="1808" spans="1:13" s="17" customFormat="1" ht="12.75">
      <c r="A1808" s="14"/>
      <c r="B1808" s="316">
        <v>80000</v>
      </c>
      <c r="C1808" s="14" t="s">
        <v>869</v>
      </c>
      <c r="D1808" s="1" t="s">
        <v>22</v>
      </c>
      <c r="E1808" s="14"/>
      <c r="F1808" s="112" t="s">
        <v>725</v>
      </c>
      <c r="G1808" s="32" t="s">
        <v>266</v>
      </c>
      <c r="H1808" s="6">
        <f>H1807-B1808</f>
        <v>-260000</v>
      </c>
      <c r="I1808" s="24">
        <f t="shared" si="86"/>
        <v>160</v>
      </c>
      <c r="M1808" s="2">
        <v>500</v>
      </c>
    </row>
    <row r="1809" spans="1:14" ht="12.75">
      <c r="A1809" s="47"/>
      <c r="B1809" s="317">
        <v>150000</v>
      </c>
      <c r="C1809" s="1" t="s">
        <v>870</v>
      </c>
      <c r="D1809" s="1" t="s">
        <v>22</v>
      </c>
      <c r="F1809" s="127" t="s">
        <v>725</v>
      </c>
      <c r="G1809" s="32" t="s">
        <v>266</v>
      </c>
      <c r="H1809" s="6">
        <f>H1808-B1809</f>
        <v>-410000</v>
      </c>
      <c r="I1809" s="24">
        <f t="shared" si="86"/>
        <v>300</v>
      </c>
      <c r="M1809" s="2">
        <v>500</v>
      </c>
      <c r="N1809" s="41">
        <v>500</v>
      </c>
    </row>
    <row r="1810" spans="1:13" ht="12.75">
      <c r="A1810" s="14"/>
      <c r="B1810" s="299">
        <v>16835</v>
      </c>
      <c r="C1810" s="1" t="s">
        <v>870</v>
      </c>
      <c r="D1810" s="1" t="s">
        <v>22</v>
      </c>
      <c r="E1810" s="1" t="s">
        <v>722</v>
      </c>
      <c r="F1810" s="127"/>
      <c r="G1810" s="32" t="s">
        <v>266</v>
      </c>
      <c r="H1810" s="6">
        <f>H1809-B1810</f>
        <v>-426835</v>
      </c>
      <c r="I1810" s="24">
        <f t="shared" si="86"/>
        <v>33.67</v>
      </c>
      <c r="M1810" s="2">
        <v>500</v>
      </c>
    </row>
    <row r="1811" spans="1:13" ht="12.75">
      <c r="A1811" s="47"/>
      <c r="B1811" s="317">
        <v>170000</v>
      </c>
      <c r="C1811" s="1" t="s">
        <v>800</v>
      </c>
      <c r="D1811" s="1" t="s">
        <v>22</v>
      </c>
      <c r="F1811" s="127" t="s">
        <v>725</v>
      </c>
      <c r="G1811" s="32" t="s">
        <v>266</v>
      </c>
      <c r="H1811" s="6">
        <f>H1810-B1811</f>
        <v>-596835</v>
      </c>
      <c r="I1811" s="24">
        <f t="shared" si="86"/>
        <v>340</v>
      </c>
      <c r="M1811" s="2">
        <v>500</v>
      </c>
    </row>
    <row r="1812" spans="1:13" ht="12.75">
      <c r="A1812" s="47"/>
      <c r="B1812" s="303">
        <v>19425</v>
      </c>
      <c r="C1812" s="1" t="s">
        <v>800</v>
      </c>
      <c r="D1812" s="1" t="s">
        <v>22</v>
      </c>
      <c r="E1812" s="1" t="s">
        <v>722</v>
      </c>
      <c r="F1812" s="127"/>
      <c r="G1812" s="32" t="s">
        <v>266</v>
      </c>
      <c r="H1812" s="6">
        <f>H1811-B1812</f>
        <v>-616260</v>
      </c>
      <c r="I1812" s="24">
        <f t="shared" si="86"/>
        <v>38.85</v>
      </c>
      <c r="M1812" s="2">
        <v>500</v>
      </c>
    </row>
    <row r="1813" spans="1:13" ht="12.75">
      <c r="A1813" s="13"/>
      <c r="B1813" s="74">
        <f>SUM(B1807:B1812)</f>
        <v>616260</v>
      </c>
      <c r="C1813" s="13" t="s">
        <v>871</v>
      </c>
      <c r="D1813" s="13"/>
      <c r="E1813" s="13"/>
      <c r="F1813" s="129"/>
      <c r="G1813" s="20"/>
      <c r="H1813" s="130">
        <v>0</v>
      </c>
      <c r="I1813" s="80">
        <f>+B1813/M1813</f>
        <v>1232.52</v>
      </c>
      <c r="J1813" s="81"/>
      <c r="K1813" s="81"/>
      <c r="L1813" s="81"/>
      <c r="M1813" s="2">
        <v>500</v>
      </c>
    </row>
    <row r="1814" spans="6:13" ht="12.75">
      <c r="F1814" s="104"/>
      <c r="H1814" s="6">
        <f>H1813-B1814</f>
        <v>0</v>
      </c>
      <c r="I1814" s="24">
        <f t="shared" si="86"/>
        <v>0</v>
      </c>
      <c r="M1814" s="2">
        <v>500</v>
      </c>
    </row>
    <row r="1815" spans="8:13" ht="12.75">
      <c r="H1815" s="6">
        <f>H1814-B1815</f>
        <v>0</v>
      </c>
      <c r="I1815" s="24">
        <f t="shared" si="86"/>
        <v>0</v>
      </c>
      <c r="M1815" s="2">
        <v>500</v>
      </c>
    </row>
    <row r="1816" spans="8:13" ht="12.75">
      <c r="H1816" s="6">
        <f>H1815-B1816</f>
        <v>0</v>
      </c>
      <c r="I1816" s="24">
        <f t="shared" si="86"/>
        <v>0</v>
      </c>
      <c r="M1816" s="2">
        <v>500</v>
      </c>
    </row>
    <row r="1817" spans="8:13" ht="12.75">
      <c r="H1817" s="6">
        <f>H1816-B1817</f>
        <v>0</v>
      </c>
      <c r="I1817" s="24">
        <f t="shared" si="86"/>
        <v>0</v>
      </c>
      <c r="M1817" s="2">
        <v>500</v>
      </c>
    </row>
    <row r="1818" spans="1:13" ht="13.5" thickBot="1">
      <c r="A1818" s="64"/>
      <c r="B1818" s="71">
        <f>+B1832+B1836</f>
        <v>116500</v>
      </c>
      <c r="C1818" s="64"/>
      <c r="D1818" s="72" t="s">
        <v>23</v>
      </c>
      <c r="E1818" s="61"/>
      <c r="F1818" s="103"/>
      <c r="G1818" s="66"/>
      <c r="H1818" s="131">
        <f>H1817-B1818</f>
        <v>-116500</v>
      </c>
      <c r="I1818" s="132">
        <f t="shared" si="86"/>
        <v>233</v>
      </c>
      <c r="J1818" s="69"/>
      <c r="K1818" s="69"/>
      <c r="L1818" s="69"/>
      <c r="M1818" s="2">
        <v>500</v>
      </c>
    </row>
    <row r="1819" spans="2:13" ht="12.75">
      <c r="B1819" s="34"/>
      <c r="C1819" s="35"/>
      <c r="D1819" s="14"/>
      <c r="E1819" s="35"/>
      <c r="G1819" s="33"/>
      <c r="H1819" s="6">
        <v>0</v>
      </c>
      <c r="I1819" s="24">
        <f t="shared" si="86"/>
        <v>0</v>
      </c>
      <c r="M1819" s="2">
        <v>500</v>
      </c>
    </row>
    <row r="1820" spans="2:13" ht="12.75">
      <c r="B1820" s="36"/>
      <c r="C1820" s="14"/>
      <c r="D1820" s="14"/>
      <c r="E1820" s="37"/>
      <c r="G1820" s="38"/>
      <c r="H1820" s="6">
        <f aca="true" t="shared" si="87" ref="H1820:H1847">H1819-B1820</f>
        <v>0</v>
      </c>
      <c r="I1820" s="24">
        <f t="shared" si="86"/>
        <v>0</v>
      </c>
      <c r="M1820" s="2">
        <v>500</v>
      </c>
    </row>
    <row r="1821" spans="2:13" ht="12.75">
      <c r="B1821" s="294">
        <v>3000</v>
      </c>
      <c r="C1821" s="1" t="s">
        <v>872</v>
      </c>
      <c r="D1821" s="1" t="s">
        <v>873</v>
      </c>
      <c r="E1821" s="1" t="s">
        <v>874</v>
      </c>
      <c r="F1821" s="104" t="s">
        <v>875</v>
      </c>
      <c r="G1821" s="29" t="s">
        <v>38</v>
      </c>
      <c r="H1821" s="6">
        <f t="shared" si="87"/>
        <v>-3000</v>
      </c>
      <c r="I1821" s="24">
        <f aca="true" t="shared" si="88" ref="I1821:I1831">+B1821/M1821</f>
        <v>6</v>
      </c>
      <c r="K1821" t="s">
        <v>35</v>
      </c>
      <c r="M1821" s="2">
        <v>500</v>
      </c>
    </row>
    <row r="1822" spans="1:13" s="17" customFormat="1" ht="12.75">
      <c r="A1822" s="1"/>
      <c r="B1822" s="294">
        <v>2500</v>
      </c>
      <c r="C1822" s="1" t="s">
        <v>872</v>
      </c>
      <c r="D1822" s="1" t="s">
        <v>873</v>
      </c>
      <c r="E1822" s="1" t="s">
        <v>874</v>
      </c>
      <c r="F1822" s="104" t="s">
        <v>876</v>
      </c>
      <c r="G1822" s="29" t="s">
        <v>40</v>
      </c>
      <c r="H1822" s="6">
        <f t="shared" si="87"/>
        <v>-5500</v>
      </c>
      <c r="I1822" s="24">
        <f t="shared" si="88"/>
        <v>5</v>
      </c>
      <c r="J1822"/>
      <c r="K1822" t="s">
        <v>35</v>
      </c>
      <c r="L1822"/>
      <c r="M1822" s="2">
        <v>500</v>
      </c>
    </row>
    <row r="1823" spans="2:13" ht="12.75">
      <c r="B1823" s="294">
        <v>5000</v>
      </c>
      <c r="C1823" s="1" t="s">
        <v>872</v>
      </c>
      <c r="D1823" s="1" t="s">
        <v>873</v>
      </c>
      <c r="E1823" s="1" t="s">
        <v>874</v>
      </c>
      <c r="F1823" s="104" t="s">
        <v>877</v>
      </c>
      <c r="G1823" s="29" t="s">
        <v>81</v>
      </c>
      <c r="H1823" s="6">
        <f t="shared" si="87"/>
        <v>-10500</v>
      </c>
      <c r="I1823" s="24">
        <f t="shared" si="88"/>
        <v>10</v>
      </c>
      <c r="K1823" t="s">
        <v>35</v>
      </c>
      <c r="M1823" s="2">
        <v>500</v>
      </c>
    </row>
    <row r="1824" spans="2:13" ht="12.75">
      <c r="B1824" s="294">
        <v>3000</v>
      </c>
      <c r="C1824" s="1" t="s">
        <v>872</v>
      </c>
      <c r="D1824" s="1" t="s">
        <v>873</v>
      </c>
      <c r="E1824" s="1" t="s">
        <v>874</v>
      </c>
      <c r="F1824" s="104" t="s">
        <v>878</v>
      </c>
      <c r="G1824" s="29" t="s">
        <v>84</v>
      </c>
      <c r="H1824" s="6">
        <f t="shared" si="87"/>
        <v>-13500</v>
      </c>
      <c r="I1824" s="24">
        <f t="shared" si="88"/>
        <v>6</v>
      </c>
      <c r="K1824" t="s">
        <v>35</v>
      </c>
      <c r="M1824" s="2">
        <v>500</v>
      </c>
    </row>
    <row r="1825" spans="2:13" ht="12.75">
      <c r="B1825" s="294">
        <v>3000</v>
      </c>
      <c r="C1825" s="1" t="s">
        <v>872</v>
      </c>
      <c r="D1825" s="1" t="s">
        <v>873</v>
      </c>
      <c r="E1825" s="1" t="s">
        <v>874</v>
      </c>
      <c r="F1825" s="104" t="s">
        <v>879</v>
      </c>
      <c r="G1825" s="29" t="s">
        <v>211</v>
      </c>
      <c r="H1825" s="6">
        <f t="shared" si="87"/>
        <v>-16500</v>
      </c>
      <c r="I1825" s="24">
        <f t="shared" si="88"/>
        <v>6</v>
      </c>
      <c r="K1825" t="s">
        <v>35</v>
      </c>
      <c r="M1825" s="2">
        <v>500</v>
      </c>
    </row>
    <row r="1826" spans="2:14" ht="12.75">
      <c r="B1826" s="294">
        <v>2500</v>
      </c>
      <c r="C1826" s="1" t="s">
        <v>872</v>
      </c>
      <c r="D1826" s="1" t="s">
        <v>873</v>
      </c>
      <c r="E1826" s="1" t="s">
        <v>880</v>
      </c>
      <c r="F1826" s="104" t="s">
        <v>881</v>
      </c>
      <c r="G1826" s="29" t="s">
        <v>211</v>
      </c>
      <c r="H1826" s="6">
        <f t="shared" si="87"/>
        <v>-19000</v>
      </c>
      <c r="I1826" s="24">
        <f t="shared" si="88"/>
        <v>5</v>
      </c>
      <c r="K1826" t="s">
        <v>35</v>
      </c>
      <c r="M1826" s="2">
        <v>500</v>
      </c>
      <c r="N1826" s="41"/>
    </row>
    <row r="1827" spans="2:13" ht="12.75">
      <c r="B1827" s="294">
        <v>5000</v>
      </c>
      <c r="C1827" s="1" t="s">
        <v>872</v>
      </c>
      <c r="D1827" s="1" t="s">
        <v>873</v>
      </c>
      <c r="E1827" s="1" t="s">
        <v>882</v>
      </c>
      <c r="F1827" s="104" t="s">
        <v>883</v>
      </c>
      <c r="G1827" s="29" t="s">
        <v>252</v>
      </c>
      <c r="H1827" s="6">
        <f t="shared" si="87"/>
        <v>-24000</v>
      </c>
      <c r="I1827" s="24">
        <f t="shared" si="88"/>
        <v>10</v>
      </c>
      <c r="K1827" t="s">
        <v>35</v>
      </c>
      <c r="M1827" s="2">
        <v>500</v>
      </c>
    </row>
    <row r="1828" spans="2:13" ht="12.75">
      <c r="B1828" s="294">
        <v>5000</v>
      </c>
      <c r="C1828" s="1" t="s">
        <v>872</v>
      </c>
      <c r="D1828" s="1" t="s">
        <v>873</v>
      </c>
      <c r="E1828" s="1" t="s">
        <v>874</v>
      </c>
      <c r="F1828" s="104" t="s">
        <v>884</v>
      </c>
      <c r="G1828" s="29" t="s">
        <v>286</v>
      </c>
      <c r="H1828" s="6">
        <f t="shared" si="87"/>
        <v>-29000</v>
      </c>
      <c r="I1828" s="24">
        <f t="shared" si="88"/>
        <v>10</v>
      </c>
      <c r="K1828" t="s">
        <v>35</v>
      </c>
      <c r="M1828" s="2">
        <v>500</v>
      </c>
    </row>
    <row r="1829" spans="2:13" ht="12.75">
      <c r="B1829" s="294">
        <v>5000</v>
      </c>
      <c r="C1829" s="1" t="s">
        <v>872</v>
      </c>
      <c r="D1829" s="1" t="s">
        <v>873</v>
      </c>
      <c r="E1829" s="1" t="s">
        <v>885</v>
      </c>
      <c r="F1829" s="104" t="s">
        <v>886</v>
      </c>
      <c r="G1829" s="29" t="s">
        <v>266</v>
      </c>
      <c r="H1829" s="6">
        <f t="shared" si="87"/>
        <v>-34000</v>
      </c>
      <c r="I1829" s="24">
        <f t="shared" si="88"/>
        <v>10</v>
      </c>
      <c r="K1829" t="s">
        <v>35</v>
      </c>
      <c r="M1829" s="2">
        <v>500</v>
      </c>
    </row>
    <row r="1830" spans="2:13" ht="12.75">
      <c r="B1830" s="294">
        <v>2500</v>
      </c>
      <c r="C1830" s="1" t="s">
        <v>872</v>
      </c>
      <c r="D1830" s="1" t="s">
        <v>873</v>
      </c>
      <c r="E1830" s="1" t="s">
        <v>887</v>
      </c>
      <c r="F1830" s="104" t="s">
        <v>888</v>
      </c>
      <c r="G1830" s="29" t="s">
        <v>289</v>
      </c>
      <c r="H1830" s="6">
        <f t="shared" si="87"/>
        <v>-36500</v>
      </c>
      <c r="I1830" s="24">
        <f t="shared" si="88"/>
        <v>5</v>
      </c>
      <c r="K1830" t="s">
        <v>35</v>
      </c>
      <c r="M1830" s="2">
        <v>500</v>
      </c>
    </row>
    <row r="1831" spans="2:13" ht="12.75">
      <c r="B1831" s="294">
        <v>5000</v>
      </c>
      <c r="C1831" s="14" t="s">
        <v>872</v>
      </c>
      <c r="D1831" s="1" t="s">
        <v>873</v>
      </c>
      <c r="E1831" s="1" t="s">
        <v>880</v>
      </c>
      <c r="F1831" s="104" t="s">
        <v>889</v>
      </c>
      <c r="G1831" s="29" t="s">
        <v>380</v>
      </c>
      <c r="H1831" s="6">
        <f t="shared" si="87"/>
        <v>-41500</v>
      </c>
      <c r="I1831" s="24">
        <f t="shared" si="88"/>
        <v>10</v>
      </c>
      <c r="K1831" t="s">
        <v>35</v>
      </c>
      <c r="M1831" s="2">
        <v>500</v>
      </c>
    </row>
    <row r="1832" spans="1:13" s="81" customFormat="1" ht="12.75">
      <c r="A1832" s="13"/>
      <c r="B1832" s="295">
        <f>SUM(B1821:B1831)</f>
        <v>41500</v>
      </c>
      <c r="C1832" s="13" t="s">
        <v>872</v>
      </c>
      <c r="D1832" s="13"/>
      <c r="E1832" s="13"/>
      <c r="F1832" s="20"/>
      <c r="G1832" s="20"/>
      <c r="H1832" s="79">
        <v>0</v>
      </c>
      <c r="I1832" s="80">
        <f>+B1832/M1832</f>
        <v>83</v>
      </c>
      <c r="M1832" s="2">
        <v>500</v>
      </c>
    </row>
    <row r="1833" spans="4:13" ht="12.75">
      <c r="D1833" s="14"/>
      <c r="H1833" s="6">
        <f t="shared" si="87"/>
        <v>0</v>
      </c>
      <c r="I1833" s="24">
        <f aca="true" t="shared" si="89" ref="I1833:I1843">+B1833/M1833</f>
        <v>0</v>
      </c>
      <c r="M1833" s="2">
        <v>500</v>
      </c>
    </row>
    <row r="1834" spans="4:13" ht="12.75">
      <c r="D1834" s="14"/>
      <c r="H1834" s="6">
        <f t="shared" si="87"/>
        <v>0</v>
      </c>
      <c r="I1834" s="24">
        <f t="shared" si="89"/>
        <v>0</v>
      </c>
      <c r="M1834" s="2">
        <v>500</v>
      </c>
    </row>
    <row r="1835" spans="1:13" ht="12.75">
      <c r="A1835" s="14"/>
      <c r="B1835" s="274">
        <v>75000</v>
      </c>
      <c r="C1835" s="1" t="s">
        <v>1</v>
      </c>
      <c r="D1835" s="14" t="s">
        <v>23</v>
      </c>
      <c r="F1835" s="112" t="s">
        <v>1089</v>
      </c>
      <c r="G1835" s="32" t="s">
        <v>1090</v>
      </c>
      <c r="H1835" s="113">
        <f>H1834-B1835</f>
        <v>-75000</v>
      </c>
      <c r="I1835" s="24">
        <f t="shared" si="89"/>
        <v>150</v>
      </c>
      <c r="M1835" s="2">
        <v>500</v>
      </c>
    </row>
    <row r="1836" spans="1:13" ht="12.75">
      <c r="A1836" s="13"/>
      <c r="B1836" s="273">
        <f>SUM(B1835)</f>
        <v>75000</v>
      </c>
      <c r="C1836" s="13" t="s">
        <v>1</v>
      </c>
      <c r="D1836" s="13"/>
      <c r="E1836" s="13"/>
      <c r="F1836" s="137"/>
      <c r="G1836" s="20"/>
      <c r="H1836" s="130">
        <v>0</v>
      </c>
      <c r="I1836" s="80">
        <f t="shared" si="89"/>
        <v>150</v>
      </c>
      <c r="J1836" s="81"/>
      <c r="K1836" s="81"/>
      <c r="L1836" s="81"/>
      <c r="M1836" s="2">
        <v>500</v>
      </c>
    </row>
    <row r="1837" spans="4:13" ht="12.75">
      <c r="D1837" s="14"/>
      <c r="H1837" s="6">
        <f t="shared" si="87"/>
        <v>0</v>
      </c>
      <c r="I1837" s="24">
        <f t="shared" si="89"/>
        <v>0</v>
      </c>
      <c r="M1837" s="2">
        <v>500</v>
      </c>
    </row>
    <row r="1838" spans="4:13" ht="12.75">
      <c r="D1838" s="14"/>
      <c r="H1838" s="6">
        <f>H1837-B1838</f>
        <v>0</v>
      </c>
      <c r="I1838" s="24">
        <f>+B1838/M1838</f>
        <v>0</v>
      </c>
      <c r="M1838" s="2">
        <v>500</v>
      </c>
    </row>
    <row r="1839" spans="4:13" ht="12.75">
      <c r="D1839" s="14"/>
      <c r="H1839" s="6">
        <f>H1838-B1839</f>
        <v>0</v>
      </c>
      <c r="I1839" s="24">
        <f>+B1839/M1839</f>
        <v>0</v>
      </c>
      <c r="M1839" s="2">
        <v>500</v>
      </c>
    </row>
    <row r="1840" spans="4:13" ht="12.75">
      <c r="D1840" s="14"/>
      <c r="H1840" s="6">
        <f t="shared" si="87"/>
        <v>0</v>
      </c>
      <c r="I1840" s="24">
        <f t="shared" si="89"/>
        <v>0</v>
      </c>
      <c r="M1840" s="2">
        <v>500</v>
      </c>
    </row>
    <row r="1841" spans="4:13" ht="12.75">
      <c r="D1841" s="14"/>
      <c r="H1841" s="6">
        <f t="shared" si="87"/>
        <v>0</v>
      </c>
      <c r="I1841" s="24">
        <f t="shared" si="89"/>
        <v>0</v>
      </c>
      <c r="M1841" s="2">
        <v>500</v>
      </c>
    </row>
    <row r="1842" spans="1:13" ht="13.5" thickBot="1">
      <c r="A1842" s="64"/>
      <c r="B1842" s="323">
        <f>+B1867+B1888+B1892</f>
        <v>951900</v>
      </c>
      <c r="C1842" s="64"/>
      <c r="D1842" s="72" t="s">
        <v>25</v>
      </c>
      <c r="E1842" s="64"/>
      <c r="F1842" s="103"/>
      <c r="G1842" s="66"/>
      <c r="H1842" s="131">
        <f t="shared" si="87"/>
        <v>-951900</v>
      </c>
      <c r="I1842" s="132">
        <f t="shared" si="89"/>
        <v>1903.8</v>
      </c>
      <c r="J1842" s="69"/>
      <c r="K1842" s="69"/>
      <c r="L1842" s="69"/>
      <c r="M1842" s="2">
        <v>500</v>
      </c>
    </row>
    <row r="1843" spans="2:13" ht="12.75">
      <c r="B1843" s="226"/>
      <c r="D1843" s="14"/>
      <c r="H1843" s="6">
        <v>0</v>
      </c>
      <c r="I1843" s="24">
        <f t="shared" si="89"/>
        <v>0</v>
      </c>
      <c r="M1843" s="2">
        <v>500</v>
      </c>
    </row>
    <row r="1844" spans="2:13" ht="12.75">
      <c r="B1844" s="226"/>
      <c r="D1844" s="14"/>
      <c r="H1844" s="6">
        <f t="shared" si="87"/>
        <v>0</v>
      </c>
      <c r="I1844" s="24">
        <f>+B1844/M1844</f>
        <v>0</v>
      </c>
      <c r="M1844" s="2">
        <v>500</v>
      </c>
    </row>
    <row r="1845" spans="2:13" ht="12.75">
      <c r="B1845" s="226">
        <v>11000</v>
      </c>
      <c r="C1845" s="1" t="s">
        <v>35</v>
      </c>
      <c r="D1845" s="1" t="s">
        <v>890</v>
      </c>
      <c r="E1845" s="1" t="s">
        <v>891</v>
      </c>
      <c r="F1845" s="104" t="s">
        <v>892</v>
      </c>
      <c r="G1845" s="29" t="s">
        <v>81</v>
      </c>
      <c r="H1845" s="6">
        <f t="shared" si="87"/>
        <v>-11000</v>
      </c>
      <c r="I1845" s="24">
        <v>22</v>
      </c>
      <c r="K1845" t="s">
        <v>35</v>
      </c>
      <c r="M1845" s="2">
        <v>500</v>
      </c>
    </row>
    <row r="1846" spans="2:13" ht="12.75">
      <c r="B1846" s="226">
        <v>3000</v>
      </c>
      <c r="C1846" s="1" t="s">
        <v>35</v>
      </c>
      <c r="D1846" s="1" t="s">
        <v>890</v>
      </c>
      <c r="E1846" s="1" t="s">
        <v>891</v>
      </c>
      <c r="F1846" s="104" t="s">
        <v>893</v>
      </c>
      <c r="G1846" s="29" t="s">
        <v>44</v>
      </c>
      <c r="H1846" s="6">
        <f t="shared" si="87"/>
        <v>-14000</v>
      </c>
      <c r="I1846" s="24">
        <v>6</v>
      </c>
      <c r="K1846" t="s">
        <v>35</v>
      </c>
      <c r="M1846" s="2">
        <v>500</v>
      </c>
    </row>
    <row r="1847" spans="2:13" ht="12.75">
      <c r="B1847" s="226">
        <v>8000</v>
      </c>
      <c r="C1847" s="1" t="s">
        <v>35</v>
      </c>
      <c r="D1847" s="1" t="s">
        <v>890</v>
      </c>
      <c r="E1847" s="1" t="s">
        <v>891</v>
      </c>
      <c r="F1847" s="104" t="s">
        <v>894</v>
      </c>
      <c r="G1847" s="29" t="s">
        <v>84</v>
      </c>
      <c r="H1847" s="6">
        <f t="shared" si="87"/>
        <v>-22000</v>
      </c>
      <c r="I1847" s="24">
        <v>16</v>
      </c>
      <c r="K1847" t="s">
        <v>35</v>
      </c>
      <c r="M1847" s="2">
        <v>500</v>
      </c>
    </row>
    <row r="1848" spans="2:13" ht="12.75">
      <c r="B1848" s="226">
        <v>5000</v>
      </c>
      <c r="C1848" s="1" t="s">
        <v>35</v>
      </c>
      <c r="D1848" s="1" t="s">
        <v>890</v>
      </c>
      <c r="E1848" s="1" t="s">
        <v>891</v>
      </c>
      <c r="F1848" s="104" t="s">
        <v>895</v>
      </c>
      <c r="G1848" s="29" t="s">
        <v>188</v>
      </c>
      <c r="H1848" s="6">
        <f aca="true" t="shared" si="90" ref="H1848:H1910">H1847-B1848</f>
        <v>-27000</v>
      </c>
      <c r="I1848" s="24">
        <v>10</v>
      </c>
      <c r="K1848" t="s">
        <v>35</v>
      </c>
      <c r="M1848" s="2">
        <v>500</v>
      </c>
    </row>
    <row r="1849" spans="2:13" ht="12.75">
      <c r="B1849" s="226">
        <v>5000</v>
      </c>
      <c r="C1849" s="1" t="s">
        <v>35</v>
      </c>
      <c r="D1849" s="1" t="s">
        <v>890</v>
      </c>
      <c r="E1849" s="1" t="s">
        <v>891</v>
      </c>
      <c r="F1849" s="104" t="s">
        <v>896</v>
      </c>
      <c r="G1849" s="29" t="s">
        <v>190</v>
      </c>
      <c r="H1849" s="6">
        <f t="shared" si="90"/>
        <v>-32000</v>
      </c>
      <c r="I1849" s="24">
        <v>10</v>
      </c>
      <c r="K1849" t="s">
        <v>35</v>
      </c>
      <c r="M1849" s="2">
        <v>500</v>
      </c>
    </row>
    <row r="1850" spans="2:13" ht="12.75">
      <c r="B1850" s="226">
        <v>5000</v>
      </c>
      <c r="C1850" s="1" t="s">
        <v>35</v>
      </c>
      <c r="D1850" s="1" t="s">
        <v>890</v>
      </c>
      <c r="E1850" s="1" t="s">
        <v>891</v>
      </c>
      <c r="F1850" s="104" t="s">
        <v>897</v>
      </c>
      <c r="G1850" s="29" t="s">
        <v>192</v>
      </c>
      <c r="H1850" s="6">
        <f t="shared" si="90"/>
        <v>-37000</v>
      </c>
      <c r="I1850" s="24">
        <v>10</v>
      </c>
      <c r="K1850" t="s">
        <v>35</v>
      </c>
      <c r="M1850" s="2">
        <v>500</v>
      </c>
    </row>
    <row r="1851" spans="2:13" ht="12.75">
      <c r="B1851" s="226">
        <v>5000</v>
      </c>
      <c r="C1851" s="1" t="s">
        <v>35</v>
      </c>
      <c r="D1851" s="1" t="s">
        <v>890</v>
      </c>
      <c r="E1851" s="1" t="s">
        <v>891</v>
      </c>
      <c r="F1851" s="104" t="s">
        <v>898</v>
      </c>
      <c r="G1851" s="29" t="s">
        <v>211</v>
      </c>
      <c r="H1851" s="6">
        <f t="shared" si="90"/>
        <v>-42000</v>
      </c>
      <c r="I1851" s="24">
        <v>10</v>
      </c>
      <c r="K1851" t="s">
        <v>35</v>
      </c>
      <c r="M1851" s="2">
        <v>500</v>
      </c>
    </row>
    <row r="1852" spans="2:13" ht="12.75">
      <c r="B1852" s="226">
        <v>5000</v>
      </c>
      <c r="C1852" s="1" t="s">
        <v>35</v>
      </c>
      <c r="D1852" s="1" t="s">
        <v>890</v>
      </c>
      <c r="E1852" s="1" t="s">
        <v>891</v>
      </c>
      <c r="F1852" s="104" t="s">
        <v>899</v>
      </c>
      <c r="G1852" s="29" t="s">
        <v>244</v>
      </c>
      <c r="H1852" s="6">
        <f t="shared" si="90"/>
        <v>-47000</v>
      </c>
      <c r="I1852" s="24">
        <v>10</v>
      </c>
      <c r="K1852" t="s">
        <v>35</v>
      </c>
      <c r="M1852" s="2">
        <v>500</v>
      </c>
    </row>
    <row r="1853" spans="2:13" ht="12.75">
      <c r="B1853" s="226">
        <v>2000</v>
      </c>
      <c r="C1853" s="1" t="s">
        <v>35</v>
      </c>
      <c r="D1853" s="1" t="s">
        <v>890</v>
      </c>
      <c r="E1853" s="1" t="s">
        <v>891</v>
      </c>
      <c r="F1853" s="104" t="s">
        <v>900</v>
      </c>
      <c r="G1853" s="29" t="s">
        <v>252</v>
      </c>
      <c r="H1853" s="6">
        <f t="shared" si="90"/>
        <v>-49000</v>
      </c>
      <c r="I1853" s="24">
        <v>4</v>
      </c>
      <c r="K1853" t="s">
        <v>35</v>
      </c>
      <c r="M1853" s="2">
        <v>500</v>
      </c>
    </row>
    <row r="1854" spans="2:13" ht="12.75">
      <c r="B1854" s="226">
        <v>5000</v>
      </c>
      <c r="C1854" s="14" t="s">
        <v>35</v>
      </c>
      <c r="D1854" s="1" t="s">
        <v>890</v>
      </c>
      <c r="E1854" s="1" t="s">
        <v>891</v>
      </c>
      <c r="F1854" s="104" t="s">
        <v>901</v>
      </c>
      <c r="G1854" s="29" t="s">
        <v>254</v>
      </c>
      <c r="H1854" s="6">
        <f t="shared" si="90"/>
        <v>-54000</v>
      </c>
      <c r="I1854" s="24">
        <v>10</v>
      </c>
      <c r="K1854" t="s">
        <v>35</v>
      </c>
      <c r="M1854" s="2">
        <v>500</v>
      </c>
    </row>
    <row r="1855" spans="2:13" ht="12.75">
      <c r="B1855" s="226">
        <v>8000</v>
      </c>
      <c r="C1855" s="14" t="s">
        <v>35</v>
      </c>
      <c r="D1855" s="1" t="s">
        <v>890</v>
      </c>
      <c r="E1855" s="1" t="s">
        <v>891</v>
      </c>
      <c r="F1855" s="104" t="s">
        <v>902</v>
      </c>
      <c r="G1855" s="29" t="s">
        <v>114</v>
      </c>
      <c r="H1855" s="6">
        <f t="shared" si="90"/>
        <v>-62000</v>
      </c>
      <c r="I1855" s="24">
        <v>16</v>
      </c>
      <c r="K1855" t="s">
        <v>35</v>
      </c>
      <c r="M1855" s="2">
        <v>500</v>
      </c>
    </row>
    <row r="1856" spans="2:13" ht="12.75">
      <c r="B1856" s="226">
        <v>10000</v>
      </c>
      <c r="C1856" s="14" t="s">
        <v>35</v>
      </c>
      <c r="D1856" s="1" t="s">
        <v>890</v>
      </c>
      <c r="E1856" s="1" t="s">
        <v>891</v>
      </c>
      <c r="F1856" s="104" t="s">
        <v>903</v>
      </c>
      <c r="G1856" s="29" t="s">
        <v>257</v>
      </c>
      <c r="H1856" s="6">
        <f t="shared" si="90"/>
        <v>-72000</v>
      </c>
      <c r="I1856" s="24">
        <v>20</v>
      </c>
      <c r="K1856" t="s">
        <v>35</v>
      </c>
      <c r="M1856" s="2">
        <v>500</v>
      </c>
    </row>
    <row r="1857" spans="2:13" ht="12.75">
      <c r="B1857" s="226">
        <v>10000</v>
      </c>
      <c r="C1857" s="14" t="s">
        <v>35</v>
      </c>
      <c r="D1857" s="1" t="s">
        <v>890</v>
      </c>
      <c r="E1857" s="1" t="s">
        <v>891</v>
      </c>
      <c r="F1857" s="104" t="s">
        <v>904</v>
      </c>
      <c r="G1857" s="29" t="s">
        <v>286</v>
      </c>
      <c r="H1857" s="6">
        <f t="shared" si="90"/>
        <v>-82000</v>
      </c>
      <c r="I1857" s="24">
        <v>20</v>
      </c>
      <c r="K1857" t="s">
        <v>35</v>
      </c>
      <c r="M1857" s="2">
        <v>500</v>
      </c>
    </row>
    <row r="1858" spans="2:13" ht="12.75">
      <c r="B1858" s="226">
        <v>5000</v>
      </c>
      <c r="C1858" s="14" t="s">
        <v>35</v>
      </c>
      <c r="D1858" s="1" t="s">
        <v>890</v>
      </c>
      <c r="E1858" s="1" t="s">
        <v>891</v>
      </c>
      <c r="F1858" s="104" t="s">
        <v>905</v>
      </c>
      <c r="G1858" s="29" t="s">
        <v>266</v>
      </c>
      <c r="H1858" s="6">
        <f t="shared" si="90"/>
        <v>-87000</v>
      </c>
      <c r="I1858" s="24">
        <v>10</v>
      </c>
      <c r="K1858" t="s">
        <v>35</v>
      </c>
      <c r="M1858" s="2">
        <v>500</v>
      </c>
    </row>
    <row r="1859" spans="2:13" ht="12.75">
      <c r="B1859" s="226">
        <v>5000</v>
      </c>
      <c r="C1859" s="1" t="s">
        <v>35</v>
      </c>
      <c r="D1859" s="1" t="s">
        <v>890</v>
      </c>
      <c r="E1859" s="1" t="s">
        <v>891</v>
      </c>
      <c r="F1859" s="104" t="s">
        <v>906</v>
      </c>
      <c r="G1859" s="29" t="s">
        <v>289</v>
      </c>
      <c r="H1859" s="6">
        <f t="shared" si="90"/>
        <v>-92000</v>
      </c>
      <c r="I1859" s="24">
        <v>10</v>
      </c>
      <c r="K1859" t="s">
        <v>35</v>
      </c>
      <c r="M1859" s="2">
        <v>500</v>
      </c>
    </row>
    <row r="1860" spans="2:13" ht="12.75">
      <c r="B1860" s="226">
        <v>2000</v>
      </c>
      <c r="C1860" s="1" t="s">
        <v>35</v>
      </c>
      <c r="D1860" s="1" t="s">
        <v>890</v>
      </c>
      <c r="E1860" s="1" t="s">
        <v>891</v>
      </c>
      <c r="F1860" s="104" t="s">
        <v>907</v>
      </c>
      <c r="G1860" s="29" t="s">
        <v>291</v>
      </c>
      <c r="H1860" s="6">
        <f t="shared" si="90"/>
        <v>-94000</v>
      </c>
      <c r="I1860" s="24">
        <v>4</v>
      </c>
      <c r="K1860" t="s">
        <v>35</v>
      </c>
      <c r="M1860" s="2">
        <v>500</v>
      </c>
    </row>
    <row r="1861" spans="2:13" ht="12.75">
      <c r="B1861" s="226">
        <v>5000</v>
      </c>
      <c r="C1861" s="1" t="s">
        <v>35</v>
      </c>
      <c r="D1861" s="1" t="s">
        <v>890</v>
      </c>
      <c r="E1861" s="1" t="s">
        <v>891</v>
      </c>
      <c r="F1861" s="104" t="s">
        <v>908</v>
      </c>
      <c r="G1861" s="29" t="s">
        <v>369</v>
      </c>
      <c r="H1861" s="6">
        <f t="shared" si="90"/>
        <v>-99000</v>
      </c>
      <c r="I1861" s="24">
        <v>10</v>
      </c>
      <c r="K1861" t="s">
        <v>35</v>
      </c>
      <c r="M1861" s="2">
        <v>500</v>
      </c>
    </row>
    <row r="1862" spans="2:13" ht="12.75">
      <c r="B1862" s="226">
        <v>5000</v>
      </c>
      <c r="C1862" s="1" t="s">
        <v>35</v>
      </c>
      <c r="D1862" s="1" t="s">
        <v>890</v>
      </c>
      <c r="E1862" s="1" t="s">
        <v>891</v>
      </c>
      <c r="F1862" s="104" t="s">
        <v>909</v>
      </c>
      <c r="G1862" s="29" t="s">
        <v>380</v>
      </c>
      <c r="H1862" s="6">
        <f t="shared" si="90"/>
        <v>-104000</v>
      </c>
      <c r="I1862" s="24">
        <v>10</v>
      </c>
      <c r="K1862" t="s">
        <v>35</v>
      </c>
      <c r="M1862" s="2">
        <v>500</v>
      </c>
    </row>
    <row r="1863" spans="2:13" ht="12.75">
      <c r="B1863" s="226">
        <v>5000</v>
      </c>
      <c r="C1863" s="1" t="s">
        <v>35</v>
      </c>
      <c r="D1863" s="1" t="s">
        <v>890</v>
      </c>
      <c r="E1863" s="1" t="s">
        <v>891</v>
      </c>
      <c r="F1863" s="104" t="s">
        <v>910</v>
      </c>
      <c r="G1863" s="29" t="s">
        <v>382</v>
      </c>
      <c r="H1863" s="6">
        <f t="shared" si="90"/>
        <v>-109000</v>
      </c>
      <c r="I1863" s="24">
        <v>10</v>
      </c>
      <c r="K1863" t="s">
        <v>35</v>
      </c>
      <c r="M1863" s="2">
        <v>500</v>
      </c>
    </row>
    <row r="1864" spans="2:13" ht="12.75">
      <c r="B1864" s="226">
        <v>5000</v>
      </c>
      <c r="C1864" s="1" t="s">
        <v>35</v>
      </c>
      <c r="D1864" s="1" t="s">
        <v>890</v>
      </c>
      <c r="E1864" s="1" t="s">
        <v>891</v>
      </c>
      <c r="F1864" s="104" t="s">
        <v>911</v>
      </c>
      <c r="G1864" s="29" t="s">
        <v>384</v>
      </c>
      <c r="H1864" s="6">
        <f t="shared" si="90"/>
        <v>-114000</v>
      </c>
      <c r="I1864" s="24">
        <v>10</v>
      </c>
      <c r="K1864" t="s">
        <v>35</v>
      </c>
      <c r="M1864" s="2">
        <v>500</v>
      </c>
    </row>
    <row r="1865" spans="2:13" ht="12.75">
      <c r="B1865" s="226">
        <v>5000</v>
      </c>
      <c r="C1865" s="1" t="s">
        <v>35</v>
      </c>
      <c r="D1865" s="1" t="s">
        <v>890</v>
      </c>
      <c r="E1865" s="1" t="s">
        <v>891</v>
      </c>
      <c r="F1865" s="104" t="s">
        <v>912</v>
      </c>
      <c r="G1865" s="29" t="s">
        <v>386</v>
      </c>
      <c r="H1865" s="6">
        <f t="shared" si="90"/>
        <v>-119000</v>
      </c>
      <c r="I1865" s="24">
        <v>10</v>
      </c>
      <c r="K1865" t="s">
        <v>35</v>
      </c>
      <c r="M1865" s="2">
        <v>500</v>
      </c>
    </row>
    <row r="1866" spans="2:13" ht="12.75">
      <c r="B1866" s="226">
        <v>5000</v>
      </c>
      <c r="C1866" s="1" t="s">
        <v>35</v>
      </c>
      <c r="D1866" s="1" t="s">
        <v>890</v>
      </c>
      <c r="E1866" s="1" t="s">
        <v>891</v>
      </c>
      <c r="F1866" s="104" t="s">
        <v>913</v>
      </c>
      <c r="G1866" s="29" t="s">
        <v>402</v>
      </c>
      <c r="H1866" s="6">
        <f t="shared" si="90"/>
        <v>-124000</v>
      </c>
      <c r="I1866" s="24">
        <v>10</v>
      </c>
      <c r="K1866" t="s">
        <v>35</v>
      </c>
      <c r="M1866" s="2">
        <v>500</v>
      </c>
    </row>
    <row r="1867" spans="1:13" s="81" customFormat="1" ht="12.75">
      <c r="A1867" s="13"/>
      <c r="B1867" s="324">
        <f>SUM(B1845:B1866)</f>
        <v>124000</v>
      </c>
      <c r="C1867" s="13" t="s">
        <v>35</v>
      </c>
      <c r="D1867" s="13"/>
      <c r="E1867" s="13"/>
      <c r="F1867" s="20"/>
      <c r="G1867" s="20"/>
      <c r="H1867" s="79">
        <v>0</v>
      </c>
      <c r="I1867" s="80">
        <f>+B1867/M1867</f>
        <v>248</v>
      </c>
      <c r="M1867" s="2">
        <v>500</v>
      </c>
    </row>
    <row r="1868" spans="2:13" ht="12.75">
      <c r="B1868" s="226"/>
      <c r="H1868" s="6">
        <f t="shared" si="90"/>
        <v>0</v>
      </c>
      <c r="I1868" s="24">
        <f aca="true" t="shared" si="91" ref="I1868:I1896">+B1868/M1868</f>
        <v>0</v>
      </c>
      <c r="M1868" s="2">
        <v>500</v>
      </c>
    </row>
    <row r="1869" spans="2:13" ht="12.75">
      <c r="B1869" s="226"/>
      <c r="H1869" s="6">
        <f t="shared" si="90"/>
        <v>0</v>
      </c>
      <c r="I1869" s="24">
        <f t="shared" si="91"/>
        <v>0</v>
      </c>
      <c r="M1869" s="2">
        <v>500</v>
      </c>
    </row>
    <row r="1870" spans="2:13" ht="12.75">
      <c r="B1870" s="196">
        <v>1500</v>
      </c>
      <c r="C1870" s="1" t="s">
        <v>664</v>
      </c>
      <c r="D1870" s="14" t="s">
        <v>890</v>
      </c>
      <c r="F1870" s="29" t="s">
        <v>914</v>
      </c>
      <c r="G1870" s="33" t="s">
        <v>84</v>
      </c>
      <c r="H1870" s="6">
        <f t="shared" si="90"/>
        <v>-1500</v>
      </c>
      <c r="I1870" s="24">
        <f t="shared" si="91"/>
        <v>3</v>
      </c>
      <c r="K1870" t="s">
        <v>1168</v>
      </c>
      <c r="M1870" s="2">
        <v>500</v>
      </c>
    </row>
    <row r="1871" spans="2:13" ht="12.75">
      <c r="B1871" s="196">
        <v>1300</v>
      </c>
      <c r="C1871" s="1" t="s">
        <v>664</v>
      </c>
      <c r="D1871" s="14" t="s">
        <v>890</v>
      </c>
      <c r="E1871" s="35"/>
      <c r="F1871" s="29" t="s">
        <v>914</v>
      </c>
      <c r="G1871" s="33" t="s">
        <v>188</v>
      </c>
      <c r="H1871" s="6">
        <f t="shared" si="90"/>
        <v>-2800</v>
      </c>
      <c r="I1871" s="24">
        <f>+B1871/M1871</f>
        <v>2.6</v>
      </c>
      <c r="K1871" t="s">
        <v>1168</v>
      </c>
      <c r="M1871" s="2">
        <v>500</v>
      </c>
    </row>
    <row r="1872" spans="2:13" ht="12.75">
      <c r="B1872" s="196">
        <v>800</v>
      </c>
      <c r="C1872" s="1" t="s">
        <v>664</v>
      </c>
      <c r="D1872" s="14" t="s">
        <v>890</v>
      </c>
      <c r="E1872" s="37"/>
      <c r="F1872" s="29" t="s">
        <v>914</v>
      </c>
      <c r="G1872" s="38" t="s">
        <v>190</v>
      </c>
      <c r="H1872" s="6">
        <f t="shared" si="90"/>
        <v>-3600</v>
      </c>
      <c r="I1872" s="24">
        <f t="shared" si="91"/>
        <v>1.6</v>
      </c>
      <c r="K1872" t="s">
        <v>1168</v>
      </c>
      <c r="M1872" s="2">
        <v>500</v>
      </c>
    </row>
    <row r="1873" spans="1:13" ht="12.75">
      <c r="A1873" s="268"/>
      <c r="B1873" s="196">
        <v>2500</v>
      </c>
      <c r="C1873" s="1" t="s">
        <v>959</v>
      </c>
      <c r="D1873" s="14" t="s">
        <v>890</v>
      </c>
      <c r="E1873" s="14"/>
      <c r="F1873" s="29" t="s">
        <v>914</v>
      </c>
      <c r="G1873" s="32" t="s">
        <v>192</v>
      </c>
      <c r="H1873" s="6">
        <f t="shared" si="90"/>
        <v>-6100</v>
      </c>
      <c r="I1873" s="24">
        <f t="shared" si="91"/>
        <v>5</v>
      </c>
      <c r="K1873" t="s">
        <v>1168</v>
      </c>
      <c r="M1873" s="2">
        <v>500</v>
      </c>
    </row>
    <row r="1874" spans="1:13" s="17" customFormat="1" ht="12.75">
      <c r="A1874" s="14"/>
      <c r="B1874" s="196">
        <v>1600</v>
      </c>
      <c r="C1874" s="1" t="s">
        <v>664</v>
      </c>
      <c r="D1874" s="14" t="s">
        <v>890</v>
      </c>
      <c r="E1874" s="14"/>
      <c r="F1874" s="29" t="s">
        <v>914</v>
      </c>
      <c r="G1874" s="32" t="s">
        <v>211</v>
      </c>
      <c r="H1874" s="6">
        <f t="shared" si="90"/>
        <v>-7700</v>
      </c>
      <c r="I1874" s="24">
        <f t="shared" si="91"/>
        <v>3.2</v>
      </c>
      <c r="K1874" t="s">
        <v>1168</v>
      </c>
      <c r="M1874" s="2">
        <v>500</v>
      </c>
    </row>
    <row r="1875" spans="2:13" ht="12.75">
      <c r="B1875" s="226">
        <v>1900</v>
      </c>
      <c r="C1875" s="1" t="s">
        <v>664</v>
      </c>
      <c r="D1875" s="14" t="s">
        <v>890</v>
      </c>
      <c r="F1875" s="29" t="s">
        <v>914</v>
      </c>
      <c r="G1875" s="29" t="s">
        <v>244</v>
      </c>
      <c r="H1875" s="6">
        <f t="shared" si="90"/>
        <v>-9600</v>
      </c>
      <c r="I1875" s="24">
        <f t="shared" si="91"/>
        <v>3.8</v>
      </c>
      <c r="K1875" t="s">
        <v>1168</v>
      </c>
      <c r="M1875" s="2">
        <v>500</v>
      </c>
    </row>
    <row r="1876" spans="2:13" ht="12.75">
      <c r="B1876" s="226">
        <v>1800</v>
      </c>
      <c r="C1876" s="1" t="s">
        <v>664</v>
      </c>
      <c r="D1876" s="14" t="s">
        <v>890</v>
      </c>
      <c r="F1876" s="29" t="s">
        <v>914</v>
      </c>
      <c r="G1876" s="29" t="s">
        <v>252</v>
      </c>
      <c r="H1876" s="6">
        <f t="shared" si="90"/>
        <v>-11400</v>
      </c>
      <c r="I1876" s="24">
        <f t="shared" si="91"/>
        <v>3.6</v>
      </c>
      <c r="K1876" t="s">
        <v>1168</v>
      </c>
      <c r="M1876" s="2">
        <v>500</v>
      </c>
    </row>
    <row r="1877" spans="2:13" ht="12.75">
      <c r="B1877" s="226">
        <v>500</v>
      </c>
      <c r="C1877" s="1" t="s">
        <v>664</v>
      </c>
      <c r="D1877" s="14" t="s">
        <v>890</v>
      </c>
      <c r="F1877" s="29" t="s">
        <v>914</v>
      </c>
      <c r="G1877" s="29" t="s">
        <v>254</v>
      </c>
      <c r="H1877" s="6">
        <f t="shared" si="90"/>
        <v>-11900</v>
      </c>
      <c r="I1877" s="24">
        <f t="shared" si="91"/>
        <v>1</v>
      </c>
      <c r="K1877" t="s">
        <v>1168</v>
      </c>
      <c r="M1877" s="2">
        <v>500</v>
      </c>
    </row>
    <row r="1878" spans="2:14" ht="12.75">
      <c r="B1878" s="325">
        <v>1000</v>
      </c>
      <c r="C1878" s="1" t="s">
        <v>664</v>
      </c>
      <c r="D1878" s="14" t="s">
        <v>890</v>
      </c>
      <c r="E1878" s="40"/>
      <c r="F1878" s="29" t="s">
        <v>914</v>
      </c>
      <c r="G1878" s="29" t="s">
        <v>114</v>
      </c>
      <c r="H1878" s="6">
        <f t="shared" si="90"/>
        <v>-12900</v>
      </c>
      <c r="I1878" s="24">
        <f t="shared" si="91"/>
        <v>2</v>
      </c>
      <c r="J1878" s="39"/>
      <c r="K1878" t="s">
        <v>1168</v>
      </c>
      <c r="L1878" s="39"/>
      <c r="M1878" s="2">
        <v>500</v>
      </c>
      <c r="N1878" s="41"/>
    </row>
    <row r="1879" spans="2:13" ht="12.75">
      <c r="B1879" s="226">
        <v>1200</v>
      </c>
      <c r="C1879" s="1" t="s">
        <v>664</v>
      </c>
      <c r="D1879" s="14" t="s">
        <v>890</v>
      </c>
      <c r="F1879" s="29" t="s">
        <v>914</v>
      </c>
      <c r="G1879" s="29" t="s">
        <v>257</v>
      </c>
      <c r="H1879" s="6">
        <f t="shared" si="90"/>
        <v>-14100</v>
      </c>
      <c r="I1879" s="24">
        <f t="shared" si="91"/>
        <v>2.4</v>
      </c>
      <c r="K1879" t="s">
        <v>1168</v>
      </c>
      <c r="M1879" s="2">
        <v>500</v>
      </c>
    </row>
    <row r="1880" spans="2:13" ht="12.75">
      <c r="B1880" s="226">
        <v>2500</v>
      </c>
      <c r="C1880" s="1" t="s">
        <v>959</v>
      </c>
      <c r="D1880" s="14" t="s">
        <v>890</v>
      </c>
      <c r="F1880" s="29" t="s">
        <v>914</v>
      </c>
      <c r="G1880" s="29" t="s">
        <v>286</v>
      </c>
      <c r="H1880" s="6">
        <f t="shared" si="90"/>
        <v>-16600</v>
      </c>
      <c r="I1880" s="24">
        <f t="shared" si="91"/>
        <v>5</v>
      </c>
      <c r="K1880" t="s">
        <v>1168</v>
      </c>
      <c r="M1880" s="2">
        <v>500</v>
      </c>
    </row>
    <row r="1881" spans="2:13" ht="12.75">
      <c r="B1881" s="226">
        <v>1500</v>
      </c>
      <c r="C1881" s="1" t="s">
        <v>664</v>
      </c>
      <c r="D1881" s="14" t="s">
        <v>890</v>
      </c>
      <c r="F1881" s="29" t="s">
        <v>914</v>
      </c>
      <c r="G1881" s="29" t="s">
        <v>289</v>
      </c>
      <c r="H1881" s="6">
        <f t="shared" si="90"/>
        <v>-18100</v>
      </c>
      <c r="I1881" s="24">
        <f t="shared" si="91"/>
        <v>3</v>
      </c>
      <c r="K1881" t="s">
        <v>1168</v>
      </c>
      <c r="M1881" s="2">
        <v>500</v>
      </c>
    </row>
    <row r="1882" spans="2:13" ht="12.75">
      <c r="B1882" s="226">
        <v>1300</v>
      </c>
      <c r="C1882" s="1" t="s">
        <v>664</v>
      </c>
      <c r="D1882" s="14" t="s">
        <v>890</v>
      </c>
      <c r="F1882" s="29" t="s">
        <v>914</v>
      </c>
      <c r="G1882" s="29" t="s">
        <v>211</v>
      </c>
      <c r="H1882" s="6">
        <f t="shared" si="90"/>
        <v>-19400</v>
      </c>
      <c r="I1882" s="24">
        <f t="shared" si="91"/>
        <v>2.6</v>
      </c>
      <c r="K1882" t="s">
        <v>1168</v>
      </c>
      <c r="M1882" s="2">
        <v>500</v>
      </c>
    </row>
    <row r="1883" spans="2:13" ht="12.75">
      <c r="B1883" s="226">
        <v>1400</v>
      </c>
      <c r="C1883" s="1" t="s">
        <v>664</v>
      </c>
      <c r="D1883" s="14" t="s">
        <v>890</v>
      </c>
      <c r="F1883" s="29" t="s">
        <v>914</v>
      </c>
      <c r="G1883" s="29" t="s">
        <v>380</v>
      </c>
      <c r="H1883" s="6">
        <f t="shared" si="90"/>
        <v>-20800</v>
      </c>
      <c r="I1883" s="24">
        <f t="shared" si="91"/>
        <v>2.8</v>
      </c>
      <c r="K1883" t="s">
        <v>1168</v>
      </c>
      <c r="M1883" s="2">
        <v>500</v>
      </c>
    </row>
    <row r="1884" spans="2:13" ht="12.75">
      <c r="B1884" s="226">
        <v>1500</v>
      </c>
      <c r="C1884" s="1" t="s">
        <v>664</v>
      </c>
      <c r="D1884" s="14" t="s">
        <v>890</v>
      </c>
      <c r="F1884" s="29" t="s">
        <v>914</v>
      </c>
      <c r="G1884" s="29" t="s">
        <v>382</v>
      </c>
      <c r="H1884" s="6">
        <f t="shared" si="90"/>
        <v>-22300</v>
      </c>
      <c r="I1884" s="24">
        <f t="shared" si="91"/>
        <v>3</v>
      </c>
      <c r="K1884" t="s">
        <v>1168</v>
      </c>
      <c r="M1884" s="2">
        <v>500</v>
      </c>
    </row>
    <row r="1885" spans="2:13" ht="12.75">
      <c r="B1885" s="226">
        <v>1600</v>
      </c>
      <c r="C1885" s="1" t="s">
        <v>664</v>
      </c>
      <c r="D1885" s="14" t="s">
        <v>890</v>
      </c>
      <c r="F1885" s="29" t="s">
        <v>914</v>
      </c>
      <c r="G1885" s="29" t="s">
        <v>384</v>
      </c>
      <c r="H1885" s="6">
        <f t="shared" si="90"/>
        <v>-23900</v>
      </c>
      <c r="I1885" s="24">
        <f t="shared" si="91"/>
        <v>3.2</v>
      </c>
      <c r="K1885" t="s">
        <v>1168</v>
      </c>
      <c r="M1885" s="2">
        <v>500</v>
      </c>
    </row>
    <row r="1886" spans="2:13" ht="12.75">
      <c r="B1886" s="226">
        <v>2500</v>
      </c>
      <c r="C1886" s="1" t="s">
        <v>959</v>
      </c>
      <c r="D1886" s="14" t="s">
        <v>890</v>
      </c>
      <c r="F1886" s="29" t="s">
        <v>914</v>
      </c>
      <c r="G1886" s="29" t="s">
        <v>386</v>
      </c>
      <c r="H1886" s="6">
        <f t="shared" si="90"/>
        <v>-26400</v>
      </c>
      <c r="I1886" s="24">
        <f t="shared" si="91"/>
        <v>5</v>
      </c>
      <c r="K1886" t="s">
        <v>1168</v>
      </c>
      <c r="M1886" s="2">
        <v>500</v>
      </c>
    </row>
    <row r="1887" spans="2:13" ht="12.75">
      <c r="B1887" s="226">
        <v>1500</v>
      </c>
      <c r="C1887" s="1" t="s">
        <v>664</v>
      </c>
      <c r="D1887" s="14" t="s">
        <v>890</v>
      </c>
      <c r="F1887" s="29" t="s">
        <v>914</v>
      </c>
      <c r="G1887" s="29" t="s">
        <v>402</v>
      </c>
      <c r="H1887" s="6">
        <f t="shared" si="90"/>
        <v>-27900</v>
      </c>
      <c r="I1887" s="24">
        <f t="shared" si="91"/>
        <v>3</v>
      </c>
      <c r="K1887" t="s">
        <v>1168</v>
      </c>
      <c r="M1887" s="2">
        <v>500</v>
      </c>
    </row>
    <row r="1888" spans="1:13" s="81" customFormat="1" ht="12.75">
      <c r="A1888" s="13"/>
      <c r="B1888" s="324">
        <f>SUM(B1870:B1887)</f>
        <v>27900</v>
      </c>
      <c r="C1888" s="13" t="s">
        <v>664</v>
      </c>
      <c r="D1888" s="13"/>
      <c r="E1888" s="13"/>
      <c r="F1888" s="20"/>
      <c r="G1888" s="20"/>
      <c r="H1888" s="79">
        <v>0</v>
      </c>
      <c r="I1888" s="80">
        <f t="shared" si="91"/>
        <v>55.8</v>
      </c>
      <c r="M1888" s="2">
        <v>500</v>
      </c>
    </row>
    <row r="1889" spans="2:13" ht="12.75">
      <c r="B1889" s="226"/>
      <c r="H1889" s="31">
        <f t="shared" si="90"/>
        <v>0</v>
      </c>
      <c r="I1889" s="24">
        <f t="shared" si="91"/>
        <v>0</v>
      </c>
      <c r="M1889" s="2">
        <v>500</v>
      </c>
    </row>
    <row r="1890" spans="2:13" ht="12.75">
      <c r="B1890" s="226"/>
      <c r="H1890" s="31">
        <f t="shared" si="90"/>
        <v>0</v>
      </c>
      <c r="I1890" s="24">
        <f t="shared" si="91"/>
        <v>0</v>
      </c>
      <c r="M1890" s="2">
        <v>500</v>
      </c>
    </row>
    <row r="1891" spans="1:13" ht="12.75">
      <c r="A1891" s="14"/>
      <c r="B1891" s="196">
        <v>800000</v>
      </c>
      <c r="C1891" s="1" t="s">
        <v>915</v>
      </c>
      <c r="D1891" s="1" t="s">
        <v>890</v>
      </c>
      <c r="E1891" s="1" t="s">
        <v>916</v>
      </c>
      <c r="F1891" s="127" t="s">
        <v>725</v>
      </c>
      <c r="G1891" s="32" t="s">
        <v>726</v>
      </c>
      <c r="H1891" s="113">
        <f>H1890-B1891</f>
        <v>-800000</v>
      </c>
      <c r="I1891" s="24">
        <f t="shared" si="91"/>
        <v>1600</v>
      </c>
      <c r="M1891" s="2">
        <v>500</v>
      </c>
    </row>
    <row r="1892" spans="1:13" ht="12.75">
      <c r="A1892" s="13"/>
      <c r="B1892" s="324">
        <f>SUM(B1891:B1891)</f>
        <v>800000</v>
      </c>
      <c r="C1892" s="13" t="s">
        <v>871</v>
      </c>
      <c r="D1892" s="13"/>
      <c r="E1892" s="13"/>
      <c r="F1892" s="129"/>
      <c r="G1892" s="20"/>
      <c r="H1892" s="130">
        <v>0</v>
      </c>
      <c r="I1892" s="80">
        <f t="shared" si="91"/>
        <v>1600</v>
      </c>
      <c r="J1892" s="81"/>
      <c r="K1892" s="81"/>
      <c r="L1892" s="81"/>
      <c r="M1892" s="2">
        <v>500</v>
      </c>
    </row>
    <row r="1893" spans="8:13" ht="12.75">
      <c r="H1893" s="6">
        <f t="shared" si="90"/>
        <v>0</v>
      </c>
      <c r="I1893" s="24">
        <f t="shared" si="91"/>
        <v>0</v>
      </c>
      <c r="M1893" s="2">
        <v>500</v>
      </c>
    </row>
    <row r="1894" spans="8:13" ht="12.75">
      <c r="H1894" s="6">
        <f t="shared" si="90"/>
        <v>0</v>
      </c>
      <c r="I1894" s="24">
        <f t="shared" si="91"/>
        <v>0</v>
      </c>
      <c r="M1894" s="2">
        <v>500</v>
      </c>
    </row>
    <row r="1895" spans="8:13" ht="12.75">
      <c r="H1895" s="6">
        <f t="shared" si="90"/>
        <v>0</v>
      </c>
      <c r="I1895" s="24">
        <f>+B1895/M1895</f>
        <v>0</v>
      </c>
      <c r="M1895" s="2">
        <v>500</v>
      </c>
    </row>
    <row r="1896" spans="8:13" ht="12.75">
      <c r="H1896" s="6">
        <f t="shared" si="90"/>
        <v>0</v>
      </c>
      <c r="I1896" s="24">
        <f t="shared" si="91"/>
        <v>0</v>
      </c>
      <c r="M1896" s="2">
        <v>500</v>
      </c>
    </row>
    <row r="1897" spans="1:13" ht="13.5" thickBot="1">
      <c r="A1897" s="64"/>
      <c r="B1897" s="71">
        <f>+B1941+B1995+B2054+B2092+B2101+B2110+B2115+B2121+B2105</f>
        <v>1362103</v>
      </c>
      <c r="C1897" s="61"/>
      <c r="D1897" s="63" t="s">
        <v>684</v>
      </c>
      <c r="E1897" s="61"/>
      <c r="F1897" s="103"/>
      <c r="G1897" s="66"/>
      <c r="H1897" s="131">
        <f>H1896-B1897</f>
        <v>-1362103</v>
      </c>
      <c r="I1897" s="68">
        <f>+B1897/M1897</f>
        <v>2724.206</v>
      </c>
      <c r="J1897" s="69"/>
      <c r="K1897" s="69"/>
      <c r="L1897" s="69"/>
      <c r="M1897" s="2">
        <v>500</v>
      </c>
    </row>
    <row r="1898" spans="2:13" ht="12.75">
      <c r="B1898" s="7"/>
      <c r="H1898" s="6">
        <v>0</v>
      </c>
      <c r="I1898" s="24">
        <f>+B1898/M1898</f>
        <v>0</v>
      </c>
      <c r="M1898" s="2">
        <v>500</v>
      </c>
    </row>
    <row r="1899" spans="2:13" ht="12.75">
      <c r="B1899" s="7"/>
      <c r="H1899" s="6">
        <f t="shared" si="90"/>
        <v>0</v>
      </c>
      <c r="I1899" s="24">
        <f aca="true" t="shared" si="92" ref="I1899:I1940">+B1899/M1899</f>
        <v>0</v>
      </c>
      <c r="M1899" s="2">
        <v>500</v>
      </c>
    </row>
    <row r="1900" spans="2:13" ht="12.75">
      <c r="B1900" s="320">
        <v>2500</v>
      </c>
      <c r="C1900" s="1" t="s">
        <v>35</v>
      </c>
      <c r="D1900" s="14" t="s">
        <v>27</v>
      </c>
      <c r="E1900" s="1" t="s">
        <v>917</v>
      </c>
      <c r="F1900" s="104" t="s">
        <v>918</v>
      </c>
      <c r="G1900" s="33" t="s">
        <v>76</v>
      </c>
      <c r="H1900" s="6">
        <f t="shared" si="90"/>
        <v>-2500</v>
      </c>
      <c r="I1900" s="24">
        <f t="shared" si="92"/>
        <v>5</v>
      </c>
      <c r="K1900" t="s">
        <v>35</v>
      </c>
      <c r="M1900" s="2">
        <v>500</v>
      </c>
    </row>
    <row r="1901" spans="2:13" ht="12.75">
      <c r="B1901" s="319">
        <v>2500</v>
      </c>
      <c r="C1901" s="1" t="s">
        <v>35</v>
      </c>
      <c r="D1901" s="1" t="s">
        <v>27</v>
      </c>
      <c r="E1901" s="1" t="s">
        <v>917</v>
      </c>
      <c r="F1901" s="135" t="s">
        <v>919</v>
      </c>
      <c r="G1901" s="29" t="s">
        <v>38</v>
      </c>
      <c r="H1901" s="6">
        <f t="shared" si="90"/>
        <v>-5000</v>
      </c>
      <c r="I1901" s="24">
        <f t="shared" si="92"/>
        <v>5</v>
      </c>
      <c r="K1901" t="s">
        <v>35</v>
      </c>
      <c r="M1901" s="2">
        <v>500</v>
      </c>
    </row>
    <row r="1902" spans="2:13" ht="12.75">
      <c r="B1902" s="319">
        <v>2500</v>
      </c>
      <c r="C1902" s="1" t="s">
        <v>35</v>
      </c>
      <c r="D1902" s="1" t="s">
        <v>27</v>
      </c>
      <c r="E1902" s="1" t="s">
        <v>917</v>
      </c>
      <c r="F1902" s="104" t="s">
        <v>920</v>
      </c>
      <c r="G1902" s="29" t="s">
        <v>40</v>
      </c>
      <c r="H1902" s="6">
        <f t="shared" si="90"/>
        <v>-7500</v>
      </c>
      <c r="I1902" s="24">
        <f t="shared" si="92"/>
        <v>5</v>
      </c>
      <c r="K1902" t="s">
        <v>35</v>
      </c>
      <c r="M1902" s="2">
        <v>500</v>
      </c>
    </row>
    <row r="1903" spans="2:13" ht="12.75">
      <c r="B1903" s="319">
        <v>5000</v>
      </c>
      <c r="C1903" s="1" t="s">
        <v>35</v>
      </c>
      <c r="D1903" s="1" t="s">
        <v>27</v>
      </c>
      <c r="E1903" s="1" t="s">
        <v>917</v>
      </c>
      <c r="F1903" s="104" t="s">
        <v>1127</v>
      </c>
      <c r="G1903" s="29" t="s">
        <v>42</v>
      </c>
      <c r="H1903" s="6">
        <f t="shared" si="90"/>
        <v>-12500</v>
      </c>
      <c r="I1903" s="24">
        <f t="shared" si="92"/>
        <v>10</v>
      </c>
      <c r="K1903" t="s">
        <v>35</v>
      </c>
      <c r="M1903" s="2">
        <v>500</v>
      </c>
    </row>
    <row r="1904" spans="2:13" ht="12.75">
      <c r="B1904" s="319">
        <v>5000</v>
      </c>
      <c r="C1904" s="1" t="s">
        <v>35</v>
      </c>
      <c r="D1904" s="1" t="s">
        <v>27</v>
      </c>
      <c r="E1904" s="1" t="s">
        <v>917</v>
      </c>
      <c r="F1904" s="104" t="s">
        <v>1126</v>
      </c>
      <c r="G1904" s="29" t="s">
        <v>81</v>
      </c>
      <c r="H1904" s="6">
        <f t="shared" si="90"/>
        <v>-17500</v>
      </c>
      <c r="I1904" s="24">
        <f t="shared" si="92"/>
        <v>10</v>
      </c>
      <c r="K1904" t="s">
        <v>35</v>
      </c>
      <c r="M1904" s="2">
        <v>500</v>
      </c>
    </row>
    <row r="1905" spans="2:13" ht="12.75">
      <c r="B1905" s="319">
        <v>2500</v>
      </c>
      <c r="C1905" s="1" t="s">
        <v>35</v>
      </c>
      <c r="D1905" s="1" t="s">
        <v>27</v>
      </c>
      <c r="E1905" s="1" t="s">
        <v>917</v>
      </c>
      <c r="F1905" s="104" t="s">
        <v>921</v>
      </c>
      <c r="G1905" s="29" t="s">
        <v>84</v>
      </c>
      <c r="H1905" s="6">
        <f t="shared" si="90"/>
        <v>-20000</v>
      </c>
      <c r="I1905" s="24">
        <f t="shared" si="92"/>
        <v>5</v>
      </c>
      <c r="K1905" t="s">
        <v>35</v>
      </c>
      <c r="M1905" s="2">
        <v>500</v>
      </c>
    </row>
    <row r="1906" spans="2:13" ht="12.75">
      <c r="B1906" s="319">
        <v>5000</v>
      </c>
      <c r="C1906" s="1" t="s">
        <v>35</v>
      </c>
      <c r="D1906" s="1" t="s">
        <v>27</v>
      </c>
      <c r="E1906" s="1" t="s">
        <v>917</v>
      </c>
      <c r="F1906" s="104" t="s">
        <v>922</v>
      </c>
      <c r="G1906" s="29" t="s">
        <v>188</v>
      </c>
      <c r="H1906" s="6">
        <f t="shared" si="90"/>
        <v>-25000</v>
      </c>
      <c r="I1906" s="24">
        <f t="shared" si="92"/>
        <v>10</v>
      </c>
      <c r="K1906" t="s">
        <v>35</v>
      </c>
      <c r="M1906" s="2">
        <v>500</v>
      </c>
    </row>
    <row r="1907" spans="2:13" ht="12.75">
      <c r="B1907" s="319">
        <v>5000</v>
      </c>
      <c r="C1907" s="1" t="s">
        <v>35</v>
      </c>
      <c r="D1907" s="1" t="s">
        <v>27</v>
      </c>
      <c r="E1907" s="1" t="s">
        <v>917</v>
      </c>
      <c r="F1907" s="104" t="s">
        <v>923</v>
      </c>
      <c r="G1907" s="29" t="s">
        <v>190</v>
      </c>
      <c r="H1907" s="6">
        <f t="shared" si="90"/>
        <v>-30000</v>
      </c>
      <c r="I1907" s="24">
        <f t="shared" si="92"/>
        <v>10</v>
      </c>
      <c r="K1907" t="s">
        <v>35</v>
      </c>
      <c r="M1907" s="2">
        <v>500</v>
      </c>
    </row>
    <row r="1908" spans="2:13" ht="12.75">
      <c r="B1908" s="319">
        <v>5000</v>
      </c>
      <c r="C1908" s="1" t="s">
        <v>35</v>
      </c>
      <c r="D1908" s="1" t="s">
        <v>27</v>
      </c>
      <c r="E1908" s="1" t="s">
        <v>917</v>
      </c>
      <c r="F1908" s="104" t="s">
        <v>924</v>
      </c>
      <c r="G1908" s="29" t="s">
        <v>192</v>
      </c>
      <c r="H1908" s="6">
        <f t="shared" si="90"/>
        <v>-35000</v>
      </c>
      <c r="I1908" s="24">
        <f t="shared" si="92"/>
        <v>10</v>
      </c>
      <c r="K1908" t="s">
        <v>35</v>
      </c>
      <c r="M1908" s="2">
        <v>500</v>
      </c>
    </row>
    <row r="1909" spans="2:13" ht="12.75">
      <c r="B1909" s="319">
        <v>5000</v>
      </c>
      <c r="C1909" s="1" t="s">
        <v>35</v>
      </c>
      <c r="D1909" s="1" t="s">
        <v>27</v>
      </c>
      <c r="E1909" s="1" t="s">
        <v>917</v>
      </c>
      <c r="F1909" s="104" t="s">
        <v>925</v>
      </c>
      <c r="G1909" s="29" t="s">
        <v>211</v>
      </c>
      <c r="H1909" s="6">
        <f t="shared" si="90"/>
        <v>-40000</v>
      </c>
      <c r="I1909" s="24">
        <f t="shared" si="92"/>
        <v>10</v>
      </c>
      <c r="K1909" t="s">
        <v>35</v>
      </c>
      <c r="M1909" s="2">
        <v>500</v>
      </c>
    </row>
    <row r="1910" spans="2:13" ht="12.75">
      <c r="B1910" s="319">
        <v>5000</v>
      </c>
      <c r="C1910" s="1" t="s">
        <v>35</v>
      </c>
      <c r="D1910" s="1" t="s">
        <v>27</v>
      </c>
      <c r="E1910" s="1" t="s">
        <v>917</v>
      </c>
      <c r="F1910" s="104" t="s">
        <v>926</v>
      </c>
      <c r="G1910" s="29" t="s">
        <v>114</v>
      </c>
      <c r="H1910" s="6">
        <f t="shared" si="90"/>
        <v>-45000</v>
      </c>
      <c r="I1910" s="24">
        <f t="shared" si="92"/>
        <v>10</v>
      </c>
      <c r="K1910" t="s">
        <v>35</v>
      </c>
      <c r="M1910" s="2">
        <v>500</v>
      </c>
    </row>
    <row r="1911" spans="2:13" ht="12.75">
      <c r="B1911" s="319">
        <v>5000</v>
      </c>
      <c r="C1911" s="1" t="s">
        <v>35</v>
      </c>
      <c r="D1911" s="1" t="s">
        <v>27</v>
      </c>
      <c r="E1911" s="1" t="s">
        <v>917</v>
      </c>
      <c r="F1911" s="104" t="s">
        <v>927</v>
      </c>
      <c r="G1911" s="29" t="s">
        <v>257</v>
      </c>
      <c r="H1911" s="6">
        <f aca="true" t="shared" si="93" ref="H1911:H1974">H1910-B1911</f>
        <v>-50000</v>
      </c>
      <c r="I1911" s="24">
        <f t="shared" si="92"/>
        <v>10</v>
      </c>
      <c r="K1911" t="s">
        <v>35</v>
      </c>
      <c r="M1911" s="2">
        <v>500</v>
      </c>
    </row>
    <row r="1912" spans="2:13" ht="12.75">
      <c r="B1912" s="319">
        <v>2500</v>
      </c>
      <c r="C1912" s="1" t="s">
        <v>35</v>
      </c>
      <c r="D1912" s="1" t="s">
        <v>27</v>
      </c>
      <c r="E1912" s="1" t="s">
        <v>917</v>
      </c>
      <c r="F1912" s="104" t="s">
        <v>928</v>
      </c>
      <c r="G1912" s="29" t="s">
        <v>286</v>
      </c>
      <c r="H1912" s="6">
        <f t="shared" si="93"/>
        <v>-52500</v>
      </c>
      <c r="I1912" s="24">
        <f>+B1912/M1912</f>
        <v>5</v>
      </c>
      <c r="K1912" t="s">
        <v>35</v>
      </c>
      <c r="M1912" s="2">
        <v>500</v>
      </c>
    </row>
    <row r="1913" spans="2:13" ht="12.75">
      <c r="B1913" s="319">
        <v>5000</v>
      </c>
      <c r="C1913" s="1" t="s">
        <v>35</v>
      </c>
      <c r="D1913" s="1" t="s">
        <v>27</v>
      </c>
      <c r="E1913" s="1" t="s">
        <v>917</v>
      </c>
      <c r="F1913" s="104" t="s">
        <v>929</v>
      </c>
      <c r="G1913" s="29" t="s">
        <v>266</v>
      </c>
      <c r="H1913" s="6">
        <f t="shared" si="93"/>
        <v>-57500</v>
      </c>
      <c r="I1913" s="24">
        <f t="shared" si="92"/>
        <v>10</v>
      </c>
      <c r="K1913" t="s">
        <v>35</v>
      </c>
      <c r="M1913" s="2">
        <v>500</v>
      </c>
    </row>
    <row r="1914" spans="2:13" ht="12.75">
      <c r="B1914" s="319">
        <v>2500</v>
      </c>
      <c r="C1914" s="1" t="s">
        <v>35</v>
      </c>
      <c r="D1914" s="1" t="s">
        <v>27</v>
      </c>
      <c r="E1914" s="1" t="s">
        <v>917</v>
      </c>
      <c r="F1914" s="104" t="s">
        <v>930</v>
      </c>
      <c r="G1914" s="29" t="s">
        <v>369</v>
      </c>
      <c r="H1914" s="6">
        <f t="shared" si="93"/>
        <v>-60000</v>
      </c>
      <c r="I1914" s="24">
        <f t="shared" si="92"/>
        <v>5</v>
      </c>
      <c r="K1914" t="s">
        <v>35</v>
      </c>
      <c r="M1914" s="2">
        <v>500</v>
      </c>
    </row>
    <row r="1915" spans="2:13" ht="12.75">
      <c r="B1915" s="319">
        <v>2500</v>
      </c>
      <c r="C1915" s="1" t="s">
        <v>35</v>
      </c>
      <c r="D1915" s="1" t="s">
        <v>27</v>
      </c>
      <c r="E1915" s="1" t="s">
        <v>917</v>
      </c>
      <c r="F1915" s="104" t="s">
        <v>931</v>
      </c>
      <c r="G1915" s="29" t="s">
        <v>380</v>
      </c>
      <c r="H1915" s="6">
        <f>H1914-B1915</f>
        <v>-62500</v>
      </c>
      <c r="I1915" s="24">
        <f>+B1915/M1915</f>
        <v>5</v>
      </c>
      <c r="K1915" t="s">
        <v>35</v>
      </c>
      <c r="M1915" s="2">
        <v>500</v>
      </c>
    </row>
    <row r="1916" spans="2:13" ht="12.75">
      <c r="B1916" s="319">
        <v>2500</v>
      </c>
      <c r="C1916" s="1" t="s">
        <v>35</v>
      </c>
      <c r="D1916" s="1" t="s">
        <v>27</v>
      </c>
      <c r="E1916" s="1" t="s">
        <v>917</v>
      </c>
      <c r="F1916" s="104" t="s">
        <v>932</v>
      </c>
      <c r="G1916" s="29" t="s">
        <v>386</v>
      </c>
      <c r="H1916" s="6">
        <f t="shared" si="93"/>
        <v>-65000</v>
      </c>
      <c r="I1916" s="24">
        <f t="shared" si="92"/>
        <v>5</v>
      </c>
      <c r="K1916" t="s">
        <v>35</v>
      </c>
      <c r="M1916" s="2">
        <v>500</v>
      </c>
    </row>
    <row r="1917" spans="2:13" ht="12.75">
      <c r="B1917" s="320">
        <v>2500</v>
      </c>
      <c r="C1917" s="1" t="s">
        <v>35</v>
      </c>
      <c r="D1917" s="14" t="s">
        <v>27</v>
      </c>
      <c r="E1917" s="1" t="s">
        <v>933</v>
      </c>
      <c r="F1917" s="104" t="s">
        <v>934</v>
      </c>
      <c r="G1917" s="29" t="s">
        <v>76</v>
      </c>
      <c r="H1917" s="6">
        <f t="shared" si="93"/>
        <v>-67500</v>
      </c>
      <c r="I1917" s="24">
        <f t="shared" si="92"/>
        <v>5</v>
      </c>
      <c r="K1917" t="s">
        <v>35</v>
      </c>
      <c r="M1917" s="2">
        <v>500</v>
      </c>
    </row>
    <row r="1918" spans="2:13" ht="12.75">
      <c r="B1918" s="319">
        <v>2500</v>
      </c>
      <c r="C1918" s="1" t="s">
        <v>35</v>
      </c>
      <c r="D1918" s="1" t="s">
        <v>27</v>
      </c>
      <c r="E1918" s="1" t="s">
        <v>933</v>
      </c>
      <c r="F1918" s="104" t="s">
        <v>935</v>
      </c>
      <c r="G1918" s="29" t="s">
        <v>38</v>
      </c>
      <c r="H1918" s="6">
        <f t="shared" si="93"/>
        <v>-70000</v>
      </c>
      <c r="I1918" s="24">
        <f t="shared" si="92"/>
        <v>5</v>
      </c>
      <c r="K1918" t="s">
        <v>35</v>
      </c>
      <c r="M1918" s="2">
        <v>500</v>
      </c>
    </row>
    <row r="1919" spans="2:13" ht="12.75">
      <c r="B1919" s="319">
        <v>2500</v>
      </c>
      <c r="C1919" s="1" t="s">
        <v>35</v>
      </c>
      <c r="D1919" s="1" t="s">
        <v>27</v>
      </c>
      <c r="E1919" s="1" t="s">
        <v>933</v>
      </c>
      <c r="F1919" s="104" t="s">
        <v>936</v>
      </c>
      <c r="G1919" s="29" t="s">
        <v>40</v>
      </c>
      <c r="H1919" s="6">
        <f t="shared" si="93"/>
        <v>-72500</v>
      </c>
      <c r="I1919" s="24">
        <f t="shared" si="92"/>
        <v>5</v>
      </c>
      <c r="K1919" t="s">
        <v>35</v>
      </c>
      <c r="M1919" s="2">
        <v>500</v>
      </c>
    </row>
    <row r="1920" spans="2:13" ht="12.75">
      <c r="B1920" s="319">
        <v>2500</v>
      </c>
      <c r="C1920" s="1" t="s">
        <v>35</v>
      </c>
      <c r="D1920" s="1" t="s">
        <v>27</v>
      </c>
      <c r="E1920" s="1" t="s">
        <v>933</v>
      </c>
      <c r="F1920" s="104" t="s">
        <v>937</v>
      </c>
      <c r="G1920" s="29" t="s">
        <v>42</v>
      </c>
      <c r="H1920" s="6">
        <f t="shared" si="93"/>
        <v>-75000</v>
      </c>
      <c r="I1920" s="24">
        <f t="shared" si="92"/>
        <v>5</v>
      </c>
      <c r="K1920" t="s">
        <v>35</v>
      </c>
      <c r="M1920" s="2">
        <v>500</v>
      </c>
    </row>
    <row r="1921" spans="2:13" ht="12.75">
      <c r="B1921" s="319">
        <v>2500</v>
      </c>
      <c r="C1921" s="1" t="s">
        <v>35</v>
      </c>
      <c r="D1921" s="1" t="s">
        <v>27</v>
      </c>
      <c r="E1921" s="1" t="s">
        <v>933</v>
      </c>
      <c r="F1921" s="104" t="s">
        <v>938</v>
      </c>
      <c r="G1921" s="29" t="s">
        <v>81</v>
      </c>
      <c r="H1921" s="6">
        <f t="shared" si="93"/>
        <v>-77500</v>
      </c>
      <c r="I1921" s="24">
        <f t="shared" si="92"/>
        <v>5</v>
      </c>
      <c r="K1921" t="s">
        <v>35</v>
      </c>
      <c r="M1921" s="2">
        <v>500</v>
      </c>
    </row>
    <row r="1922" spans="2:13" ht="12.75">
      <c r="B1922" s="319">
        <v>2500</v>
      </c>
      <c r="C1922" s="1" t="s">
        <v>35</v>
      </c>
      <c r="D1922" s="1" t="s">
        <v>27</v>
      </c>
      <c r="E1922" s="1" t="s">
        <v>933</v>
      </c>
      <c r="F1922" s="104" t="s">
        <v>939</v>
      </c>
      <c r="G1922" s="29" t="s">
        <v>84</v>
      </c>
      <c r="H1922" s="6">
        <f t="shared" si="93"/>
        <v>-80000</v>
      </c>
      <c r="I1922" s="24">
        <f t="shared" si="92"/>
        <v>5</v>
      </c>
      <c r="K1922" t="s">
        <v>35</v>
      </c>
      <c r="M1922" s="2">
        <v>500</v>
      </c>
    </row>
    <row r="1923" spans="2:13" ht="12.75">
      <c r="B1923" s="319">
        <v>2500</v>
      </c>
      <c r="C1923" s="1" t="s">
        <v>35</v>
      </c>
      <c r="D1923" s="1" t="s">
        <v>27</v>
      </c>
      <c r="E1923" s="1" t="s">
        <v>933</v>
      </c>
      <c r="F1923" s="104" t="s">
        <v>940</v>
      </c>
      <c r="G1923" s="29" t="s">
        <v>188</v>
      </c>
      <c r="H1923" s="6">
        <f t="shared" si="93"/>
        <v>-82500</v>
      </c>
      <c r="I1923" s="24">
        <f t="shared" si="92"/>
        <v>5</v>
      </c>
      <c r="K1923" t="s">
        <v>35</v>
      </c>
      <c r="M1923" s="2">
        <v>500</v>
      </c>
    </row>
    <row r="1924" spans="2:13" ht="12.75">
      <c r="B1924" s="321">
        <v>2500</v>
      </c>
      <c r="C1924" s="1" t="s">
        <v>35</v>
      </c>
      <c r="D1924" s="1" t="s">
        <v>27</v>
      </c>
      <c r="E1924" s="1" t="s">
        <v>933</v>
      </c>
      <c r="F1924" s="104" t="s">
        <v>941</v>
      </c>
      <c r="G1924" s="29" t="s">
        <v>190</v>
      </c>
      <c r="H1924" s="6">
        <f t="shared" si="93"/>
        <v>-85000</v>
      </c>
      <c r="I1924" s="24">
        <f t="shared" si="92"/>
        <v>5</v>
      </c>
      <c r="K1924" t="s">
        <v>35</v>
      </c>
      <c r="M1924" s="2">
        <v>500</v>
      </c>
    </row>
    <row r="1925" spans="2:13" ht="12.75">
      <c r="B1925" s="319">
        <v>2500</v>
      </c>
      <c r="C1925" s="1" t="s">
        <v>35</v>
      </c>
      <c r="D1925" s="1" t="s">
        <v>27</v>
      </c>
      <c r="E1925" s="1" t="s">
        <v>933</v>
      </c>
      <c r="F1925" s="104" t="s">
        <v>942</v>
      </c>
      <c r="G1925" s="29" t="s">
        <v>192</v>
      </c>
      <c r="H1925" s="6">
        <f t="shared" si="93"/>
        <v>-87500</v>
      </c>
      <c r="I1925" s="24">
        <f t="shared" si="92"/>
        <v>5</v>
      </c>
      <c r="K1925" t="s">
        <v>35</v>
      </c>
      <c r="M1925" s="2">
        <v>500</v>
      </c>
    </row>
    <row r="1926" spans="2:13" ht="12.75">
      <c r="B1926" s="319">
        <v>2500</v>
      </c>
      <c r="C1926" s="1" t="s">
        <v>35</v>
      </c>
      <c r="D1926" s="1" t="s">
        <v>27</v>
      </c>
      <c r="E1926" s="1" t="s">
        <v>933</v>
      </c>
      <c r="F1926" s="104" t="s">
        <v>943</v>
      </c>
      <c r="G1926" s="29" t="s">
        <v>211</v>
      </c>
      <c r="H1926" s="6">
        <f t="shared" si="93"/>
        <v>-90000</v>
      </c>
      <c r="I1926" s="24">
        <f t="shared" si="92"/>
        <v>5</v>
      </c>
      <c r="K1926" t="s">
        <v>35</v>
      </c>
      <c r="M1926" s="2">
        <v>500</v>
      </c>
    </row>
    <row r="1927" spans="2:13" ht="12.75">
      <c r="B1927" s="319">
        <v>2500</v>
      </c>
      <c r="C1927" s="1" t="s">
        <v>35</v>
      </c>
      <c r="D1927" s="1" t="s">
        <v>27</v>
      </c>
      <c r="E1927" s="1" t="s">
        <v>933</v>
      </c>
      <c r="F1927" s="104" t="s">
        <v>944</v>
      </c>
      <c r="G1927" s="29" t="s">
        <v>244</v>
      </c>
      <c r="H1927" s="6">
        <f t="shared" si="93"/>
        <v>-92500</v>
      </c>
      <c r="I1927" s="24">
        <f t="shared" si="92"/>
        <v>5</v>
      </c>
      <c r="K1927" t="s">
        <v>35</v>
      </c>
      <c r="M1927" s="2">
        <v>500</v>
      </c>
    </row>
    <row r="1928" spans="2:13" ht="12.75">
      <c r="B1928" s="319">
        <v>2500</v>
      </c>
      <c r="C1928" s="1" t="s">
        <v>35</v>
      </c>
      <c r="D1928" s="1" t="s">
        <v>27</v>
      </c>
      <c r="E1928" s="1" t="s">
        <v>933</v>
      </c>
      <c r="F1928" s="104" t="s">
        <v>945</v>
      </c>
      <c r="G1928" s="29" t="s">
        <v>254</v>
      </c>
      <c r="H1928" s="6">
        <f t="shared" si="93"/>
        <v>-95000</v>
      </c>
      <c r="I1928" s="24">
        <f t="shared" si="92"/>
        <v>5</v>
      </c>
      <c r="K1928" t="s">
        <v>35</v>
      </c>
      <c r="M1928" s="2">
        <v>500</v>
      </c>
    </row>
    <row r="1929" spans="2:13" ht="12.75">
      <c r="B1929" s="319">
        <v>2500</v>
      </c>
      <c r="C1929" s="1" t="s">
        <v>35</v>
      </c>
      <c r="D1929" s="1" t="s">
        <v>27</v>
      </c>
      <c r="E1929" s="1" t="s">
        <v>933</v>
      </c>
      <c r="F1929" s="104" t="s">
        <v>946</v>
      </c>
      <c r="G1929" s="29" t="s">
        <v>114</v>
      </c>
      <c r="H1929" s="6">
        <f t="shared" si="93"/>
        <v>-97500</v>
      </c>
      <c r="I1929" s="24">
        <f t="shared" si="92"/>
        <v>5</v>
      </c>
      <c r="K1929" t="s">
        <v>35</v>
      </c>
      <c r="M1929" s="2">
        <v>500</v>
      </c>
    </row>
    <row r="1930" spans="2:13" ht="12.75">
      <c r="B1930" s="319">
        <v>5000</v>
      </c>
      <c r="C1930" s="1" t="s">
        <v>35</v>
      </c>
      <c r="D1930" s="1" t="s">
        <v>27</v>
      </c>
      <c r="E1930" s="1" t="s">
        <v>933</v>
      </c>
      <c r="F1930" s="104" t="s">
        <v>947</v>
      </c>
      <c r="G1930" s="29" t="s">
        <v>257</v>
      </c>
      <c r="H1930" s="6">
        <f t="shared" si="93"/>
        <v>-102500</v>
      </c>
      <c r="I1930" s="24">
        <f t="shared" si="92"/>
        <v>10</v>
      </c>
      <c r="K1930" t="s">
        <v>35</v>
      </c>
      <c r="M1930" s="2">
        <v>500</v>
      </c>
    </row>
    <row r="1931" spans="2:13" ht="12.75">
      <c r="B1931" s="319">
        <v>2500</v>
      </c>
      <c r="C1931" s="1" t="s">
        <v>35</v>
      </c>
      <c r="D1931" s="1" t="s">
        <v>27</v>
      </c>
      <c r="E1931" s="1" t="s">
        <v>933</v>
      </c>
      <c r="F1931" s="104" t="s">
        <v>948</v>
      </c>
      <c r="G1931" s="29" t="s">
        <v>286</v>
      </c>
      <c r="H1931" s="6">
        <f t="shared" si="93"/>
        <v>-105000</v>
      </c>
      <c r="I1931" s="24">
        <f t="shared" si="92"/>
        <v>5</v>
      </c>
      <c r="K1931" t="s">
        <v>35</v>
      </c>
      <c r="M1931" s="2">
        <v>500</v>
      </c>
    </row>
    <row r="1932" spans="2:13" ht="12.75">
      <c r="B1932" s="319">
        <v>2500</v>
      </c>
      <c r="C1932" s="1" t="s">
        <v>35</v>
      </c>
      <c r="D1932" s="1" t="s">
        <v>27</v>
      </c>
      <c r="E1932" s="1" t="s">
        <v>933</v>
      </c>
      <c r="F1932" s="104" t="s">
        <v>949</v>
      </c>
      <c r="G1932" s="29" t="s">
        <v>266</v>
      </c>
      <c r="H1932" s="6">
        <f t="shared" si="93"/>
        <v>-107500</v>
      </c>
      <c r="I1932" s="24">
        <f t="shared" si="92"/>
        <v>5</v>
      </c>
      <c r="K1932" t="s">
        <v>35</v>
      </c>
      <c r="M1932" s="2">
        <v>500</v>
      </c>
    </row>
    <row r="1933" spans="2:13" ht="12.75">
      <c r="B1933" s="319">
        <v>5000</v>
      </c>
      <c r="C1933" s="1" t="s">
        <v>35</v>
      </c>
      <c r="D1933" s="1" t="s">
        <v>27</v>
      </c>
      <c r="E1933" s="1" t="s">
        <v>933</v>
      </c>
      <c r="F1933" s="104" t="s">
        <v>950</v>
      </c>
      <c r="G1933" s="29" t="s">
        <v>289</v>
      </c>
      <c r="H1933" s="6">
        <f t="shared" si="93"/>
        <v>-112500</v>
      </c>
      <c r="I1933" s="24">
        <f t="shared" si="92"/>
        <v>10</v>
      </c>
      <c r="K1933" t="s">
        <v>35</v>
      </c>
      <c r="M1933" s="2">
        <v>500</v>
      </c>
    </row>
    <row r="1934" spans="2:13" ht="12.75">
      <c r="B1934" s="319">
        <v>2500</v>
      </c>
      <c r="C1934" s="1" t="s">
        <v>35</v>
      </c>
      <c r="D1934" s="1" t="s">
        <v>27</v>
      </c>
      <c r="E1934" s="1" t="s">
        <v>933</v>
      </c>
      <c r="F1934" s="104" t="s">
        <v>951</v>
      </c>
      <c r="G1934" s="29" t="s">
        <v>291</v>
      </c>
      <c r="H1934" s="6">
        <f t="shared" si="93"/>
        <v>-115000</v>
      </c>
      <c r="I1934" s="24">
        <f t="shared" si="92"/>
        <v>5</v>
      </c>
      <c r="K1934" t="s">
        <v>35</v>
      </c>
      <c r="M1934" s="2">
        <v>500</v>
      </c>
    </row>
    <row r="1935" spans="2:13" ht="12.75">
      <c r="B1935" s="319">
        <v>2500</v>
      </c>
      <c r="C1935" s="1" t="s">
        <v>35</v>
      </c>
      <c r="D1935" s="1" t="s">
        <v>27</v>
      </c>
      <c r="E1935" s="1" t="s">
        <v>933</v>
      </c>
      <c r="F1935" s="104" t="s">
        <v>952</v>
      </c>
      <c r="G1935" s="29" t="s">
        <v>369</v>
      </c>
      <c r="H1935" s="6">
        <f t="shared" si="93"/>
        <v>-117500</v>
      </c>
      <c r="I1935" s="24">
        <f t="shared" si="92"/>
        <v>5</v>
      </c>
      <c r="K1935" t="s">
        <v>35</v>
      </c>
      <c r="M1935" s="2">
        <v>500</v>
      </c>
    </row>
    <row r="1936" spans="2:13" ht="12.75">
      <c r="B1936" s="319">
        <v>2500</v>
      </c>
      <c r="C1936" s="1" t="s">
        <v>35</v>
      </c>
      <c r="D1936" s="1" t="s">
        <v>27</v>
      </c>
      <c r="E1936" s="1" t="s">
        <v>933</v>
      </c>
      <c r="F1936" s="104" t="s">
        <v>953</v>
      </c>
      <c r="G1936" s="29" t="s">
        <v>380</v>
      </c>
      <c r="H1936" s="6">
        <f t="shared" si="93"/>
        <v>-120000</v>
      </c>
      <c r="I1936" s="24">
        <f t="shared" si="92"/>
        <v>5</v>
      </c>
      <c r="K1936" t="s">
        <v>35</v>
      </c>
      <c r="M1936" s="2">
        <v>500</v>
      </c>
    </row>
    <row r="1937" spans="2:13" ht="12.75">
      <c r="B1937" s="319">
        <v>2500</v>
      </c>
      <c r="C1937" s="1" t="s">
        <v>35</v>
      </c>
      <c r="D1937" s="1" t="s">
        <v>27</v>
      </c>
      <c r="E1937" s="1" t="s">
        <v>933</v>
      </c>
      <c r="F1937" s="104" t="s">
        <v>954</v>
      </c>
      <c r="G1937" s="29" t="s">
        <v>382</v>
      </c>
      <c r="H1937" s="6">
        <f t="shared" si="93"/>
        <v>-122500</v>
      </c>
      <c r="I1937" s="24">
        <f t="shared" si="92"/>
        <v>5</v>
      </c>
      <c r="K1937" t="s">
        <v>35</v>
      </c>
      <c r="M1937" s="2">
        <v>500</v>
      </c>
    </row>
    <row r="1938" spans="2:13" ht="12.75">
      <c r="B1938" s="319">
        <v>2500</v>
      </c>
      <c r="C1938" s="1" t="s">
        <v>35</v>
      </c>
      <c r="D1938" s="1" t="s">
        <v>27</v>
      </c>
      <c r="E1938" s="1" t="s">
        <v>933</v>
      </c>
      <c r="F1938" s="104" t="s">
        <v>955</v>
      </c>
      <c r="G1938" s="29" t="s">
        <v>384</v>
      </c>
      <c r="H1938" s="6">
        <f t="shared" si="93"/>
        <v>-125000</v>
      </c>
      <c r="I1938" s="24">
        <f t="shared" si="92"/>
        <v>5</v>
      </c>
      <c r="K1938" t="s">
        <v>35</v>
      </c>
      <c r="M1938" s="2">
        <v>500</v>
      </c>
    </row>
    <row r="1939" spans="2:13" ht="12.75">
      <c r="B1939" s="319">
        <v>2500</v>
      </c>
      <c r="C1939" s="1" t="s">
        <v>35</v>
      </c>
      <c r="D1939" s="1" t="s">
        <v>27</v>
      </c>
      <c r="E1939" s="1" t="s">
        <v>933</v>
      </c>
      <c r="F1939" s="104" t="s">
        <v>956</v>
      </c>
      <c r="G1939" s="29" t="s">
        <v>386</v>
      </c>
      <c r="H1939" s="6">
        <f t="shared" si="93"/>
        <v>-127500</v>
      </c>
      <c r="I1939" s="24">
        <f t="shared" si="92"/>
        <v>5</v>
      </c>
      <c r="K1939" t="s">
        <v>35</v>
      </c>
      <c r="M1939" s="2">
        <v>500</v>
      </c>
    </row>
    <row r="1940" spans="2:13" ht="12.75">
      <c r="B1940" s="319">
        <v>2500</v>
      </c>
      <c r="C1940" s="1" t="s">
        <v>35</v>
      </c>
      <c r="D1940" s="1" t="s">
        <v>27</v>
      </c>
      <c r="E1940" s="1" t="s">
        <v>933</v>
      </c>
      <c r="F1940" s="104" t="s">
        <v>957</v>
      </c>
      <c r="G1940" s="29" t="s">
        <v>402</v>
      </c>
      <c r="H1940" s="6">
        <f t="shared" si="93"/>
        <v>-130000</v>
      </c>
      <c r="I1940" s="24">
        <f t="shared" si="92"/>
        <v>5</v>
      </c>
      <c r="K1940" t="s">
        <v>35</v>
      </c>
      <c r="M1940" s="2">
        <v>500</v>
      </c>
    </row>
    <row r="1941" spans="1:13" s="81" customFormat="1" ht="12.75">
      <c r="A1941" s="13"/>
      <c r="B1941" s="322">
        <f>SUM(B1900:B1940)</f>
        <v>130000</v>
      </c>
      <c r="C1941" s="13" t="s">
        <v>35</v>
      </c>
      <c r="D1941" s="13"/>
      <c r="E1941" s="13"/>
      <c r="F1941" s="20"/>
      <c r="G1941" s="20"/>
      <c r="H1941" s="79">
        <v>0</v>
      </c>
      <c r="I1941" s="80">
        <f>+B1941/M1941</f>
        <v>260</v>
      </c>
      <c r="M1941" s="2">
        <v>500</v>
      </c>
    </row>
    <row r="1942" spans="2:13" ht="12.75">
      <c r="B1942" s="319"/>
      <c r="H1942" s="6">
        <f t="shared" si="93"/>
        <v>0</v>
      </c>
      <c r="I1942" s="24">
        <f>+B1942/M1942</f>
        <v>0</v>
      </c>
      <c r="M1942" s="2">
        <v>500</v>
      </c>
    </row>
    <row r="1943" spans="2:13" ht="12.75">
      <c r="B1943" s="319"/>
      <c r="H1943" s="6">
        <f t="shared" si="93"/>
        <v>0</v>
      </c>
      <c r="I1943" s="24">
        <f>+B1943/M1943</f>
        <v>0</v>
      </c>
      <c r="M1943" s="2">
        <v>500</v>
      </c>
    </row>
    <row r="1944" spans="2:13" ht="12.75">
      <c r="B1944" s="319">
        <v>800</v>
      </c>
      <c r="C1944" s="1" t="s">
        <v>663</v>
      </c>
      <c r="D1944" s="14" t="s">
        <v>684</v>
      </c>
      <c r="E1944" s="1" t="s">
        <v>664</v>
      </c>
      <c r="F1944" s="29" t="s">
        <v>958</v>
      </c>
      <c r="G1944" s="29" t="s">
        <v>76</v>
      </c>
      <c r="H1944" s="6">
        <f t="shared" si="93"/>
        <v>-800</v>
      </c>
      <c r="I1944" s="24">
        <v>1.6</v>
      </c>
      <c r="K1944" t="s">
        <v>917</v>
      </c>
      <c r="M1944" s="2">
        <v>500</v>
      </c>
    </row>
    <row r="1945" spans="2:13" ht="12.75">
      <c r="B1945" s="320">
        <v>2500</v>
      </c>
      <c r="C1945" s="1" t="s">
        <v>959</v>
      </c>
      <c r="D1945" s="14" t="s">
        <v>684</v>
      </c>
      <c r="E1945" s="1" t="s">
        <v>664</v>
      </c>
      <c r="F1945" s="29" t="s">
        <v>958</v>
      </c>
      <c r="G1945" s="33" t="s">
        <v>76</v>
      </c>
      <c r="H1945" s="6">
        <f t="shared" si="93"/>
        <v>-3300</v>
      </c>
      <c r="I1945" s="24">
        <v>5</v>
      </c>
      <c r="K1945" t="s">
        <v>917</v>
      </c>
      <c r="M1945" s="2">
        <v>500</v>
      </c>
    </row>
    <row r="1946" spans="2:13" ht="12.75">
      <c r="B1946" s="320">
        <v>1200</v>
      </c>
      <c r="C1946" s="1" t="s">
        <v>663</v>
      </c>
      <c r="D1946" s="14" t="s">
        <v>684</v>
      </c>
      <c r="E1946" s="1" t="s">
        <v>664</v>
      </c>
      <c r="F1946" s="29" t="s">
        <v>958</v>
      </c>
      <c r="G1946" s="33" t="s">
        <v>38</v>
      </c>
      <c r="H1946" s="6">
        <f t="shared" si="93"/>
        <v>-4500</v>
      </c>
      <c r="I1946" s="24">
        <v>2.4</v>
      </c>
      <c r="K1946" t="s">
        <v>917</v>
      </c>
      <c r="M1946" s="2">
        <v>500</v>
      </c>
    </row>
    <row r="1947" spans="2:13" ht="12.75">
      <c r="B1947" s="320">
        <v>800</v>
      </c>
      <c r="C1947" s="1" t="s">
        <v>663</v>
      </c>
      <c r="D1947" s="14" t="s">
        <v>684</v>
      </c>
      <c r="E1947" s="1" t="s">
        <v>664</v>
      </c>
      <c r="F1947" s="29" t="s">
        <v>958</v>
      </c>
      <c r="G1947" s="38" t="s">
        <v>40</v>
      </c>
      <c r="H1947" s="6">
        <f t="shared" si="93"/>
        <v>-5300</v>
      </c>
      <c r="I1947" s="24">
        <v>1.6</v>
      </c>
      <c r="K1947" t="s">
        <v>917</v>
      </c>
      <c r="M1947" s="2">
        <v>500</v>
      </c>
    </row>
    <row r="1948" spans="2:13" ht="12.75">
      <c r="B1948" s="320">
        <v>1000</v>
      </c>
      <c r="C1948" s="1" t="s">
        <v>663</v>
      </c>
      <c r="D1948" s="14" t="s">
        <v>684</v>
      </c>
      <c r="E1948" s="1" t="s">
        <v>664</v>
      </c>
      <c r="F1948" s="29" t="s">
        <v>958</v>
      </c>
      <c r="G1948" s="32" t="s">
        <v>42</v>
      </c>
      <c r="H1948" s="6">
        <f t="shared" si="93"/>
        <v>-6300</v>
      </c>
      <c r="I1948" s="24">
        <v>2</v>
      </c>
      <c r="K1948" t="s">
        <v>917</v>
      </c>
      <c r="M1948" s="2">
        <v>500</v>
      </c>
    </row>
    <row r="1949" spans="1:13" ht="12.75">
      <c r="A1949" s="14"/>
      <c r="B1949" s="320">
        <v>800</v>
      </c>
      <c r="C1949" s="1" t="s">
        <v>663</v>
      </c>
      <c r="D1949" s="14" t="s">
        <v>684</v>
      </c>
      <c r="E1949" s="1" t="s">
        <v>664</v>
      </c>
      <c r="F1949" s="29" t="s">
        <v>958</v>
      </c>
      <c r="G1949" s="32" t="s">
        <v>81</v>
      </c>
      <c r="H1949" s="6">
        <f t="shared" si="93"/>
        <v>-7100</v>
      </c>
      <c r="I1949" s="85">
        <v>1.6</v>
      </c>
      <c r="J1949" s="17"/>
      <c r="K1949" t="s">
        <v>917</v>
      </c>
      <c r="L1949" s="17"/>
      <c r="M1949" s="2">
        <v>500</v>
      </c>
    </row>
    <row r="1950" spans="2:13" ht="12.75">
      <c r="B1950" s="320">
        <v>2500</v>
      </c>
      <c r="C1950" s="1" t="s">
        <v>959</v>
      </c>
      <c r="D1950" s="14" t="s">
        <v>684</v>
      </c>
      <c r="E1950" s="1" t="s">
        <v>664</v>
      </c>
      <c r="F1950" s="29" t="s">
        <v>958</v>
      </c>
      <c r="G1950" s="33" t="s">
        <v>84</v>
      </c>
      <c r="H1950" s="6">
        <f t="shared" si="93"/>
        <v>-9600</v>
      </c>
      <c r="I1950" s="24">
        <v>5</v>
      </c>
      <c r="K1950" t="s">
        <v>917</v>
      </c>
      <c r="M1950" s="2">
        <v>500</v>
      </c>
    </row>
    <row r="1951" spans="2:13" ht="12.75">
      <c r="B1951" s="319">
        <v>800</v>
      </c>
      <c r="C1951" s="1" t="s">
        <v>663</v>
      </c>
      <c r="D1951" s="14" t="s">
        <v>684</v>
      </c>
      <c r="E1951" s="1" t="s">
        <v>664</v>
      </c>
      <c r="F1951" s="29" t="s">
        <v>958</v>
      </c>
      <c r="G1951" s="29" t="s">
        <v>84</v>
      </c>
      <c r="H1951" s="6">
        <f t="shared" si="93"/>
        <v>-10400</v>
      </c>
      <c r="I1951" s="24">
        <v>1.6</v>
      </c>
      <c r="K1951" t="s">
        <v>917</v>
      </c>
      <c r="M1951" s="2">
        <v>500</v>
      </c>
    </row>
    <row r="1952" spans="2:13" ht="12.75">
      <c r="B1952" s="319">
        <v>1600</v>
      </c>
      <c r="C1952" s="1" t="s">
        <v>663</v>
      </c>
      <c r="D1952" s="14" t="s">
        <v>684</v>
      </c>
      <c r="E1952" s="1" t="s">
        <v>664</v>
      </c>
      <c r="F1952" s="29" t="s">
        <v>958</v>
      </c>
      <c r="G1952" s="29" t="s">
        <v>188</v>
      </c>
      <c r="H1952" s="6">
        <f t="shared" si="93"/>
        <v>-12000</v>
      </c>
      <c r="I1952" s="24">
        <v>3.2</v>
      </c>
      <c r="K1952" t="s">
        <v>917</v>
      </c>
      <c r="M1952" s="2">
        <v>500</v>
      </c>
    </row>
    <row r="1953" spans="2:13" ht="12.75">
      <c r="B1953" s="319">
        <v>800</v>
      </c>
      <c r="C1953" s="1" t="s">
        <v>663</v>
      </c>
      <c r="D1953" s="14" t="s">
        <v>684</v>
      </c>
      <c r="E1953" s="1" t="s">
        <v>664</v>
      </c>
      <c r="F1953" s="29" t="s">
        <v>958</v>
      </c>
      <c r="G1953" s="29" t="s">
        <v>190</v>
      </c>
      <c r="H1953" s="6">
        <f t="shared" si="93"/>
        <v>-12800</v>
      </c>
      <c r="I1953" s="24">
        <v>1.6</v>
      </c>
      <c r="K1953" t="s">
        <v>917</v>
      </c>
      <c r="M1953" s="2">
        <v>500</v>
      </c>
    </row>
    <row r="1954" spans="2:13" ht="12.75">
      <c r="B1954" s="319">
        <v>1000</v>
      </c>
      <c r="C1954" s="1" t="s">
        <v>663</v>
      </c>
      <c r="D1954" s="14" t="s">
        <v>684</v>
      </c>
      <c r="E1954" s="1" t="s">
        <v>664</v>
      </c>
      <c r="F1954" s="29" t="s">
        <v>958</v>
      </c>
      <c r="G1954" s="29" t="s">
        <v>192</v>
      </c>
      <c r="H1954" s="6">
        <f t="shared" si="93"/>
        <v>-13800</v>
      </c>
      <c r="I1954" s="24">
        <v>2</v>
      </c>
      <c r="J1954" s="39"/>
      <c r="K1954" t="s">
        <v>917</v>
      </c>
      <c r="L1954" s="39"/>
      <c r="M1954" s="2">
        <v>500</v>
      </c>
    </row>
    <row r="1955" spans="2:13" ht="12.75">
      <c r="B1955" s="319">
        <v>1200</v>
      </c>
      <c r="C1955" s="1" t="s">
        <v>663</v>
      </c>
      <c r="D1955" s="14" t="s">
        <v>684</v>
      </c>
      <c r="E1955" s="1" t="s">
        <v>664</v>
      </c>
      <c r="F1955" s="29" t="s">
        <v>958</v>
      </c>
      <c r="G1955" s="29" t="s">
        <v>211</v>
      </c>
      <c r="H1955" s="6">
        <f t="shared" si="93"/>
        <v>-15000</v>
      </c>
      <c r="I1955" s="24">
        <v>2.4</v>
      </c>
      <c r="K1955" t="s">
        <v>917</v>
      </c>
      <c r="M1955" s="2">
        <v>500</v>
      </c>
    </row>
    <row r="1956" spans="2:13" ht="12.75">
      <c r="B1956" s="319">
        <v>800</v>
      </c>
      <c r="C1956" s="1" t="s">
        <v>663</v>
      </c>
      <c r="D1956" s="14" t="s">
        <v>684</v>
      </c>
      <c r="E1956" s="1" t="s">
        <v>664</v>
      </c>
      <c r="F1956" s="29" t="s">
        <v>958</v>
      </c>
      <c r="G1956" s="29" t="s">
        <v>244</v>
      </c>
      <c r="H1956" s="6">
        <f t="shared" si="93"/>
        <v>-15800</v>
      </c>
      <c r="I1956" s="24">
        <v>1.6</v>
      </c>
      <c r="K1956" t="s">
        <v>917</v>
      </c>
      <c r="M1956" s="2">
        <v>500</v>
      </c>
    </row>
    <row r="1957" spans="2:13" ht="12.75">
      <c r="B1957" s="319">
        <v>800</v>
      </c>
      <c r="C1957" s="1" t="s">
        <v>663</v>
      </c>
      <c r="D1957" s="14" t="s">
        <v>684</v>
      </c>
      <c r="E1957" s="1" t="s">
        <v>664</v>
      </c>
      <c r="F1957" s="29" t="s">
        <v>958</v>
      </c>
      <c r="G1957" s="29" t="s">
        <v>254</v>
      </c>
      <c r="H1957" s="6">
        <f t="shared" si="93"/>
        <v>-16600</v>
      </c>
      <c r="I1957" s="24">
        <v>1.6</v>
      </c>
      <c r="K1957" t="s">
        <v>917</v>
      </c>
      <c r="M1957" s="2">
        <v>500</v>
      </c>
    </row>
    <row r="1958" spans="2:13" ht="12.75">
      <c r="B1958" s="320">
        <v>2500</v>
      </c>
      <c r="C1958" s="1" t="s">
        <v>959</v>
      </c>
      <c r="D1958" s="14" t="s">
        <v>684</v>
      </c>
      <c r="E1958" s="1" t="s">
        <v>664</v>
      </c>
      <c r="F1958" s="29" t="s">
        <v>958</v>
      </c>
      <c r="G1958" s="33" t="s">
        <v>254</v>
      </c>
      <c r="H1958" s="6">
        <f t="shared" si="93"/>
        <v>-19100</v>
      </c>
      <c r="I1958" s="24">
        <v>5</v>
      </c>
      <c r="K1958" t="s">
        <v>917</v>
      </c>
      <c r="M1958" s="2">
        <v>500</v>
      </c>
    </row>
    <row r="1959" spans="2:13" ht="12.75">
      <c r="B1959" s="319">
        <v>1000</v>
      </c>
      <c r="C1959" s="1" t="s">
        <v>663</v>
      </c>
      <c r="D1959" s="14" t="s">
        <v>684</v>
      </c>
      <c r="E1959" s="1" t="s">
        <v>664</v>
      </c>
      <c r="F1959" s="29" t="s">
        <v>958</v>
      </c>
      <c r="G1959" s="29" t="s">
        <v>114</v>
      </c>
      <c r="H1959" s="6">
        <f t="shared" si="93"/>
        <v>-20100</v>
      </c>
      <c r="I1959" s="24">
        <v>2</v>
      </c>
      <c r="K1959" t="s">
        <v>917</v>
      </c>
      <c r="M1959" s="2">
        <v>500</v>
      </c>
    </row>
    <row r="1960" spans="2:13" ht="12.75">
      <c r="B1960" s="319">
        <v>800</v>
      </c>
      <c r="C1960" s="1" t="s">
        <v>663</v>
      </c>
      <c r="D1960" s="14" t="s">
        <v>684</v>
      </c>
      <c r="E1960" s="1" t="s">
        <v>664</v>
      </c>
      <c r="F1960" s="29" t="s">
        <v>958</v>
      </c>
      <c r="G1960" s="29" t="s">
        <v>257</v>
      </c>
      <c r="H1960" s="6">
        <f t="shared" si="93"/>
        <v>-20900</v>
      </c>
      <c r="I1960" s="24">
        <v>1.6</v>
      </c>
      <c r="K1960" t="s">
        <v>917</v>
      </c>
      <c r="M1960" s="2">
        <v>500</v>
      </c>
    </row>
    <row r="1961" spans="2:13" ht="12.75">
      <c r="B1961" s="319">
        <v>800</v>
      </c>
      <c r="C1961" s="1" t="s">
        <v>663</v>
      </c>
      <c r="D1961" s="14" t="s">
        <v>684</v>
      </c>
      <c r="E1961" s="1" t="s">
        <v>664</v>
      </c>
      <c r="F1961" s="29" t="s">
        <v>958</v>
      </c>
      <c r="G1961" s="29" t="s">
        <v>286</v>
      </c>
      <c r="H1961" s="6">
        <f t="shared" si="93"/>
        <v>-21700</v>
      </c>
      <c r="I1961" s="24">
        <v>1.6</v>
      </c>
      <c r="K1961" t="s">
        <v>917</v>
      </c>
      <c r="M1961" s="2">
        <v>500</v>
      </c>
    </row>
    <row r="1962" spans="2:13" ht="12.75">
      <c r="B1962" s="319">
        <v>1200</v>
      </c>
      <c r="C1962" s="1" t="s">
        <v>663</v>
      </c>
      <c r="D1962" s="14" t="s">
        <v>684</v>
      </c>
      <c r="E1962" s="1" t="s">
        <v>664</v>
      </c>
      <c r="F1962" s="29" t="s">
        <v>958</v>
      </c>
      <c r="G1962" s="29" t="s">
        <v>266</v>
      </c>
      <c r="H1962" s="6">
        <f t="shared" si="93"/>
        <v>-22900</v>
      </c>
      <c r="I1962" s="24">
        <v>2.4</v>
      </c>
      <c r="K1962" t="s">
        <v>917</v>
      </c>
      <c r="M1962" s="2">
        <v>500</v>
      </c>
    </row>
    <row r="1963" spans="2:13" ht="12.75">
      <c r="B1963" s="319">
        <v>1500</v>
      </c>
      <c r="C1963" s="1" t="s">
        <v>807</v>
      </c>
      <c r="D1963" s="14" t="s">
        <v>684</v>
      </c>
      <c r="E1963" s="1" t="s">
        <v>664</v>
      </c>
      <c r="F1963" s="29" t="s">
        <v>958</v>
      </c>
      <c r="G1963" s="29" t="s">
        <v>266</v>
      </c>
      <c r="H1963" s="6">
        <f t="shared" si="93"/>
        <v>-24400</v>
      </c>
      <c r="I1963" s="24">
        <v>3</v>
      </c>
      <c r="K1963" t="s">
        <v>917</v>
      </c>
      <c r="M1963" s="2">
        <v>500</v>
      </c>
    </row>
    <row r="1964" spans="2:13" ht="12.75">
      <c r="B1964" s="319">
        <v>1000</v>
      </c>
      <c r="C1964" s="1" t="s">
        <v>663</v>
      </c>
      <c r="D1964" s="14" t="s">
        <v>684</v>
      </c>
      <c r="E1964" s="1" t="s">
        <v>664</v>
      </c>
      <c r="F1964" s="29" t="s">
        <v>958</v>
      </c>
      <c r="G1964" s="29" t="s">
        <v>266</v>
      </c>
      <c r="H1964" s="6">
        <f t="shared" si="93"/>
        <v>-25400</v>
      </c>
      <c r="I1964" s="24">
        <v>2</v>
      </c>
      <c r="K1964" t="s">
        <v>917</v>
      </c>
      <c r="M1964" s="2">
        <v>500</v>
      </c>
    </row>
    <row r="1965" spans="2:13" ht="12.75">
      <c r="B1965" s="319">
        <v>800</v>
      </c>
      <c r="C1965" s="1" t="s">
        <v>663</v>
      </c>
      <c r="D1965" s="14" t="s">
        <v>684</v>
      </c>
      <c r="E1965" s="1" t="s">
        <v>664</v>
      </c>
      <c r="F1965" s="29" t="s">
        <v>958</v>
      </c>
      <c r="G1965" s="29" t="s">
        <v>369</v>
      </c>
      <c r="H1965" s="6">
        <f t="shared" si="93"/>
        <v>-26200</v>
      </c>
      <c r="I1965" s="24">
        <v>1.6</v>
      </c>
      <c r="K1965" t="s">
        <v>917</v>
      </c>
      <c r="M1965" s="2">
        <v>500</v>
      </c>
    </row>
    <row r="1966" spans="2:13" ht="12.75">
      <c r="B1966" s="319">
        <v>1000</v>
      </c>
      <c r="C1966" s="1" t="s">
        <v>663</v>
      </c>
      <c r="D1966" s="14" t="s">
        <v>684</v>
      </c>
      <c r="E1966" s="1" t="s">
        <v>664</v>
      </c>
      <c r="F1966" s="29" t="s">
        <v>958</v>
      </c>
      <c r="G1966" s="29" t="s">
        <v>380</v>
      </c>
      <c r="H1966" s="6">
        <f t="shared" si="93"/>
        <v>-27200</v>
      </c>
      <c r="I1966" s="24">
        <v>2</v>
      </c>
      <c r="K1966" t="s">
        <v>917</v>
      </c>
      <c r="M1966" s="2">
        <v>500</v>
      </c>
    </row>
    <row r="1967" spans="2:13" ht="12.75">
      <c r="B1967" s="319">
        <v>800</v>
      </c>
      <c r="C1967" s="1" t="s">
        <v>663</v>
      </c>
      <c r="D1967" s="14" t="s">
        <v>684</v>
      </c>
      <c r="E1967" s="1" t="s">
        <v>664</v>
      </c>
      <c r="F1967" s="29" t="s">
        <v>958</v>
      </c>
      <c r="G1967" s="29" t="s">
        <v>382</v>
      </c>
      <c r="H1967" s="6">
        <f t="shared" si="93"/>
        <v>-28000</v>
      </c>
      <c r="I1967" s="24">
        <v>1.6</v>
      </c>
      <c r="K1967" t="s">
        <v>917</v>
      </c>
      <c r="M1967" s="2">
        <v>500</v>
      </c>
    </row>
    <row r="1968" spans="2:13" ht="12.75">
      <c r="B1968" s="319">
        <v>1150</v>
      </c>
      <c r="C1968" s="1" t="s">
        <v>663</v>
      </c>
      <c r="D1968" s="14" t="s">
        <v>684</v>
      </c>
      <c r="E1968" s="1" t="s">
        <v>664</v>
      </c>
      <c r="F1968" s="29" t="s">
        <v>958</v>
      </c>
      <c r="G1968" s="29" t="s">
        <v>384</v>
      </c>
      <c r="H1968" s="6">
        <f t="shared" si="93"/>
        <v>-29150</v>
      </c>
      <c r="I1968" s="24">
        <v>2.3</v>
      </c>
      <c r="K1968" t="s">
        <v>917</v>
      </c>
      <c r="M1968" s="2">
        <v>500</v>
      </c>
    </row>
    <row r="1969" spans="2:13" ht="12.75">
      <c r="B1969" s="319">
        <v>1300</v>
      </c>
      <c r="C1969" s="1" t="s">
        <v>663</v>
      </c>
      <c r="D1969" s="14" t="s">
        <v>684</v>
      </c>
      <c r="E1969" s="1" t="s">
        <v>664</v>
      </c>
      <c r="F1969" s="29" t="s">
        <v>958</v>
      </c>
      <c r="G1969" s="29" t="s">
        <v>386</v>
      </c>
      <c r="H1969" s="6">
        <f t="shared" si="93"/>
        <v>-30450</v>
      </c>
      <c r="I1969" s="24">
        <v>2.6</v>
      </c>
      <c r="K1969" t="s">
        <v>917</v>
      </c>
      <c r="M1969" s="2">
        <v>500</v>
      </c>
    </row>
    <row r="1970" spans="2:13" ht="12.75">
      <c r="B1970" s="319">
        <v>900</v>
      </c>
      <c r="C1970" s="1" t="s">
        <v>60</v>
      </c>
      <c r="D1970" s="14" t="s">
        <v>27</v>
      </c>
      <c r="E1970" s="1" t="s">
        <v>103</v>
      </c>
      <c r="F1970" s="29" t="s">
        <v>960</v>
      </c>
      <c r="G1970" s="29" t="s">
        <v>961</v>
      </c>
      <c r="H1970" s="6">
        <f t="shared" si="93"/>
        <v>-31350</v>
      </c>
      <c r="I1970" s="24">
        <v>1.8</v>
      </c>
      <c r="K1970" t="s">
        <v>933</v>
      </c>
      <c r="M1970" s="2">
        <v>500</v>
      </c>
    </row>
    <row r="1971" spans="2:13" ht="12.75">
      <c r="B1971" s="320">
        <v>1800</v>
      </c>
      <c r="C1971" s="1" t="s">
        <v>60</v>
      </c>
      <c r="D1971" s="14" t="s">
        <v>27</v>
      </c>
      <c r="E1971" s="1" t="s">
        <v>103</v>
      </c>
      <c r="F1971" s="29" t="s">
        <v>960</v>
      </c>
      <c r="G1971" s="33" t="s">
        <v>76</v>
      </c>
      <c r="H1971" s="6">
        <f t="shared" si="93"/>
        <v>-33150</v>
      </c>
      <c r="I1971" s="24">
        <v>3.6</v>
      </c>
      <c r="K1971" t="s">
        <v>933</v>
      </c>
      <c r="M1971" s="2">
        <v>500</v>
      </c>
    </row>
    <row r="1972" spans="2:13" ht="12.75">
      <c r="B1972" s="319">
        <v>1650</v>
      </c>
      <c r="C1972" s="1" t="s">
        <v>60</v>
      </c>
      <c r="D1972" s="14" t="s">
        <v>27</v>
      </c>
      <c r="E1972" s="1" t="s">
        <v>103</v>
      </c>
      <c r="F1972" s="29" t="s">
        <v>960</v>
      </c>
      <c r="G1972" s="29" t="s">
        <v>38</v>
      </c>
      <c r="H1972" s="6">
        <f t="shared" si="93"/>
        <v>-34800</v>
      </c>
      <c r="I1972" s="24">
        <v>3.3</v>
      </c>
      <c r="K1972" t="s">
        <v>933</v>
      </c>
      <c r="M1972" s="2">
        <v>500</v>
      </c>
    </row>
    <row r="1973" spans="2:13" ht="12.75">
      <c r="B1973" s="319">
        <v>1700</v>
      </c>
      <c r="C1973" s="40" t="s">
        <v>60</v>
      </c>
      <c r="D1973" s="14" t="s">
        <v>27</v>
      </c>
      <c r="E1973" s="40" t="s">
        <v>103</v>
      </c>
      <c r="F1973" s="29" t="s">
        <v>960</v>
      </c>
      <c r="G1973" s="29" t="s">
        <v>40</v>
      </c>
      <c r="H1973" s="6">
        <f t="shared" si="93"/>
        <v>-36500</v>
      </c>
      <c r="I1973" s="24">
        <v>3.4</v>
      </c>
      <c r="J1973" s="39"/>
      <c r="K1973" t="s">
        <v>933</v>
      </c>
      <c r="L1973" s="39"/>
      <c r="M1973" s="2">
        <v>500</v>
      </c>
    </row>
    <row r="1974" spans="2:13" ht="12.75">
      <c r="B1974" s="319">
        <v>1500</v>
      </c>
      <c r="C1974" s="1" t="s">
        <v>60</v>
      </c>
      <c r="D1974" s="14" t="s">
        <v>27</v>
      </c>
      <c r="E1974" s="1" t="s">
        <v>103</v>
      </c>
      <c r="F1974" s="29" t="s">
        <v>960</v>
      </c>
      <c r="G1974" s="29" t="s">
        <v>42</v>
      </c>
      <c r="H1974" s="6">
        <f t="shared" si="93"/>
        <v>-38000</v>
      </c>
      <c r="I1974" s="24">
        <v>3</v>
      </c>
      <c r="K1974" t="s">
        <v>933</v>
      </c>
      <c r="M1974" s="2">
        <v>500</v>
      </c>
    </row>
    <row r="1975" spans="2:13" ht="12.75">
      <c r="B1975" s="319">
        <v>1850</v>
      </c>
      <c r="C1975" s="1" t="s">
        <v>60</v>
      </c>
      <c r="D1975" s="14" t="s">
        <v>27</v>
      </c>
      <c r="E1975" s="1" t="s">
        <v>103</v>
      </c>
      <c r="F1975" s="29" t="s">
        <v>960</v>
      </c>
      <c r="G1975" s="29" t="s">
        <v>81</v>
      </c>
      <c r="H1975" s="6">
        <f aca="true" t="shared" si="94" ref="H1975:H2041">H1974-B1975</f>
        <v>-39850</v>
      </c>
      <c r="I1975" s="24">
        <v>3.7</v>
      </c>
      <c r="K1975" t="s">
        <v>933</v>
      </c>
      <c r="M1975" s="2">
        <v>500</v>
      </c>
    </row>
    <row r="1976" spans="2:13" ht="12.75">
      <c r="B1976" s="319">
        <v>1300</v>
      </c>
      <c r="C1976" s="1" t="s">
        <v>60</v>
      </c>
      <c r="D1976" s="14" t="s">
        <v>27</v>
      </c>
      <c r="E1976" s="1" t="s">
        <v>103</v>
      </c>
      <c r="F1976" s="29" t="s">
        <v>960</v>
      </c>
      <c r="G1976" s="29" t="s">
        <v>84</v>
      </c>
      <c r="H1976" s="6">
        <f t="shared" si="94"/>
        <v>-41150</v>
      </c>
      <c r="I1976" s="24">
        <v>2.6</v>
      </c>
      <c r="K1976" t="s">
        <v>933</v>
      </c>
      <c r="M1976" s="2">
        <v>500</v>
      </c>
    </row>
    <row r="1977" spans="2:13" ht="12.75">
      <c r="B1977" s="319">
        <v>1700</v>
      </c>
      <c r="C1977" s="1" t="s">
        <v>60</v>
      </c>
      <c r="D1977" s="14" t="s">
        <v>27</v>
      </c>
      <c r="E1977" s="1" t="s">
        <v>103</v>
      </c>
      <c r="F1977" s="29" t="s">
        <v>960</v>
      </c>
      <c r="G1977" s="29" t="s">
        <v>188</v>
      </c>
      <c r="H1977" s="6">
        <f t="shared" si="94"/>
        <v>-42850</v>
      </c>
      <c r="I1977" s="24">
        <v>3.4</v>
      </c>
      <c r="K1977" t="s">
        <v>933</v>
      </c>
      <c r="M1977" s="2">
        <v>500</v>
      </c>
    </row>
    <row r="1978" spans="2:13" ht="12.75">
      <c r="B1978" s="319">
        <v>1400</v>
      </c>
      <c r="C1978" s="1" t="s">
        <v>60</v>
      </c>
      <c r="D1978" s="14" t="s">
        <v>27</v>
      </c>
      <c r="E1978" s="1" t="s">
        <v>103</v>
      </c>
      <c r="F1978" s="29" t="s">
        <v>960</v>
      </c>
      <c r="G1978" s="29" t="s">
        <v>190</v>
      </c>
      <c r="H1978" s="6">
        <f t="shared" si="94"/>
        <v>-44250</v>
      </c>
      <c r="I1978" s="24">
        <v>2.8</v>
      </c>
      <c r="K1978" t="s">
        <v>933</v>
      </c>
      <c r="M1978" s="2">
        <v>500</v>
      </c>
    </row>
    <row r="1979" spans="2:13" ht="12.75">
      <c r="B1979" s="319">
        <v>1450</v>
      </c>
      <c r="C1979" s="1" t="s">
        <v>663</v>
      </c>
      <c r="D1979" s="14" t="s">
        <v>27</v>
      </c>
      <c r="E1979" s="1" t="s">
        <v>103</v>
      </c>
      <c r="F1979" s="29" t="s">
        <v>960</v>
      </c>
      <c r="G1979" s="29" t="s">
        <v>192</v>
      </c>
      <c r="H1979" s="6">
        <f t="shared" si="94"/>
        <v>-45700</v>
      </c>
      <c r="I1979" s="24">
        <v>2.9</v>
      </c>
      <c r="K1979" t="s">
        <v>933</v>
      </c>
      <c r="M1979" s="2">
        <v>500</v>
      </c>
    </row>
    <row r="1980" spans="2:13" ht="12.75">
      <c r="B1980" s="319">
        <v>1350</v>
      </c>
      <c r="C1980" s="1" t="s">
        <v>60</v>
      </c>
      <c r="D1980" s="14" t="s">
        <v>27</v>
      </c>
      <c r="E1980" s="1" t="s">
        <v>103</v>
      </c>
      <c r="F1980" s="29" t="s">
        <v>960</v>
      </c>
      <c r="G1980" s="29" t="s">
        <v>211</v>
      </c>
      <c r="H1980" s="6">
        <f t="shared" si="94"/>
        <v>-47050</v>
      </c>
      <c r="I1980" s="24">
        <v>2.7</v>
      </c>
      <c r="K1980" t="s">
        <v>933</v>
      </c>
      <c r="M1980" s="2">
        <v>500</v>
      </c>
    </row>
    <row r="1981" spans="2:13" ht="12.75">
      <c r="B1981" s="319">
        <v>1550</v>
      </c>
      <c r="C1981" s="1" t="s">
        <v>60</v>
      </c>
      <c r="D1981" s="14" t="s">
        <v>27</v>
      </c>
      <c r="E1981" s="1" t="s">
        <v>103</v>
      </c>
      <c r="F1981" s="29" t="s">
        <v>960</v>
      </c>
      <c r="G1981" s="29" t="s">
        <v>244</v>
      </c>
      <c r="H1981" s="6">
        <f t="shared" si="94"/>
        <v>-48600</v>
      </c>
      <c r="I1981" s="24">
        <v>3.1</v>
      </c>
      <c r="K1981" t="s">
        <v>933</v>
      </c>
      <c r="M1981" s="2">
        <v>500</v>
      </c>
    </row>
    <row r="1982" spans="2:13" ht="12.75">
      <c r="B1982" s="319">
        <v>1400</v>
      </c>
      <c r="C1982" s="1" t="s">
        <v>60</v>
      </c>
      <c r="D1982" s="14" t="s">
        <v>27</v>
      </c>
      <c r="E1982" s="1" t="s">
        <v>103</v>
      </c>
      <c r="F1982" s="29" t="s">
        <v>960</v>
      </c>
      <c r="G1982" s="29" t="s">
        <v>254</v>
      </c>
      <c r="H1982" s="6">
        <f t="shared" si="94"/>
        <v>-50000</v>
      </c>
      <c r="I1982" s="24">
        <v>2.8</v>
      </c>
      <c r="K1982" t="s">
        <v>933</v>
      </c>
      <c r="M1982" s="2">
        <v>500</v>
      </c>
    </row>
    <row r="1983" spans="2:13" ht="12.75">
      <c r="B1983" s="319">
        <v>1250</v>
      </c>
      <c r="C1983" s="1" t="s">
        <v>60</v>
      </c>
      <c r="D1983" s="14" t="s">
        <v>27</v>
      </c>
      <c r="E1983" s="1" t="s">
        <v>103</v>
      </c>
      <c r="F1983" s="29" t="s">
        <v>960</v>
      </c>
      <c r="G1983" s="29" t="s">
        <v>114</v>
      </c>
      <c r="H1983" s="6">
        <f t="shared" si="94"/>
        <v>-51250</v>
      </c>
      <c r="I1983" s="24">
        <v>2.5</v>
      </c>
      <c r="K1983" t="s">
        <v>933</v>
      </c>
      <c r="M1983" s="2">
        <v>500</v>
      </c>
    </row>
    <row r="1984" spans="2:13" ht="12.75">
      <c r="B1984" s="319">
        <v>1600</v>
      </c>
      <c r="C1984" s="1" t="s">
        <v>60</v>
      </c>
      <c r="D1984" s="14" t="s">
        <v>27</v>
      </c>
      <c r="E1984" s="1" t="s">
        <v>103</v>
      </c>
      <c r="F1984" s="29" t="s">
        <v>960</v>
      </c>
      <c r="G1984" s="29" t="s">
        <v>257</v>
      </c>
      <c r="H1984" s="6">
        <f t="shared" si="94"/>
        <v>-52850</v>
      </c>
      <c r="I1984" s="24">
        <v>3.2</v>
      </c>
      <c r="K1984" t="s">
        <v>933</v>
      </c>
      <c r="M1984" s="2">
        <v>500</v>
      </c>
    </row>
    <row r="1985" spans="2:13" ht="12.75">
      <c r="B1985" s="319">
        <v>1200</v>
      </c>
      <c r="C1985" s="1" t="s">
        <v>60</v>
      </c>
      <c r="D1985" s="14" t="s">
        <v>27</v>
      </c>
      <c r="E1985" s="1" t="s">
        <v>103</v>
      </c>
      <c r="F1985" s="29" t="s">
        <v>960</v>
      </c>
      <c r="G1985" s="29" t="s">
        <v>286</v>
      </c>
      <c r="H1985" s="6">
        <f t="shared" si="94"/>
        <v>-54050</v>
      </c>
      <c r="I1985" s="24">
        <v>2.4</v>
      </c>
      <c r="K1985" t="s">
        <v>933</v>
      </c>
      <c r="M1985" s="2">
        <v>500</v>
      </c>
    </row>
    <row r="1986" spans="2:13" ht="12.75">
      <c r="B1986" s="319">
        <v>3500</v>
      </c>
      <c r="C1986" s="1" t="s">
        <v>962</v>
      </c>
      <c r="D1986" s="14" t="s">
        <v>27</v>
      </c>
      <c r="E1986" s="1" t="s">
        <v>103</v>
      </c>
      <c r="F1986" s="29" t="s">
        <v>960</v>
      </c>
      <c r="G1986" s="29" t="s">
        <v>286</v>
      </c>
      <c r="H1986" s="6">
        <f t="shared" si="94"/>
        <v>-57550</v>
      </c>
      <c r="I1986" s="24">
        <v>7</v>
      </c>
      <c r="K1986" t="s">
        <v>933</v>
      </c>
      <c r="M1986" s="2">
        <v>500</v>
      </c>
    </row>
    <row r="1987" spans="2:13" ht="12.75">
      <c r="B1987" s="319">
        <v>1400</v>
      </c>
      <c r="C1987" s="1" t="s">
        <v>663</v>
      </c>
      <c r="D1987" s="14" t="s">
        <v>27</v>
      </c>
      <c r="E1987" s="1" t="s">
        <v>103</v>
      </c>
      <c r="F1987" s="29" t="s">
        <v>960</v>
      </c>
      <c r="G1987" s="29" t="s">
        <v>266</v>
      </c>
      <c r="H1987" s="6">
        <f t="shared" si="94"/>
        <v>-58950</v>
      </c>
      <c r="I1987" s="24">
        <v>2.8</v>
      </c>
      <c r="K1987" t="s">
        <v>933</v>
      </c>
      <c r="M1987" s="2">
        <v>500</v>
      </c>
    </row>
    <row r="1988" spans="2:13" ht="12.75">
      <c r="B1988" s="319">
        <v>1200</v>
      </c>
      <c r="C1988" s="1" t="s">
        <v>60</v>
      </c>
      <c r="D1988" s="14" t="s">
        <v>27</v>
      </c>
      <c r="E1988" s="1" t="s">
        <v>103</v>
      </c>
      <c r="F1988" s="29" t="s">
        <v>960</v>
      </c>
      <c r="G1988" s="29" t="s">
        <v>289</v>
      </c>
      <c r="H1988" s="6">
        <f t="shared" si="94"/>
        <v>-60150</v>
      </c>
      <c r="I1988" s="24">
        <v>2.4</v>
      </c>
      <c r="K1988" t="s">
        <v>933</v>
      </c>
      <c r="M1988" s="2">
        <v>500</v>
      </c>
    </row>
    <row r="1989" spans="2:13" ht="12.75">
      <c r="B1989" s="319">
        <v>1700</v>
      </c>
      <c r="C1989" s="1" t="s">
        <v>60</v>
      </c>
      <c r="D1989" s="14" t="s">
        <v>27</v>
      </c>
      <c r="E1989" s="1" t="s">
        <v>103</v>
      </c>
      <c r="F1989" s="29" t="s">
        <v>960</v>
      </c>
      <c r="G1989" s="29" t="s">
        <v>369</v>
      </c>
      <c r="H1989" s="6">
        <f t="shared" si="94"/>
        <v>-61850</v>
      </c>
      <c r="I1989" s="24">
        <v>3.4</v>
      </c>
      <c r="K1989" t="s">
        <v>933</v>
      </c>
      <c r="M1989" s="2">
        <v>500</v>
      </c>
    </row>
    <row r="1990" spans="2:13" ht="12.75">
      <c r="B1990" s="319">
        <v>1900</v>
      </c>
      <c r="C1990" s="1" t="s">
        <v>60</v>
      </c>
      <c r="D1990" s="14" t="s">
        <v>27</v>
      </c>
      <c r="E1990" s="1" t="s">
        <v>103</v>
      </c>
      <c r="F1990" s="29" t="s">
        <v>960</v>
      </c>
      <c r="G1990" s="29" t="s">
        <v>380</v>
      </c>
      <c r="H1990" s="6">
        <f t="shared" si="94"/>
        <v>-63750</v>
      </c>
      <c r="I1990" s="24">
        <v>3.8</v>
      </c>
      <c r="K1990" t="s">
        <v>933</v>
      </c>
      <c r="M1990" s="2">
        <v>500</v>
      </c>
    </row>
    <row r="1991" spans="2:13" ht="12.75">
      <c r="B1991" s="319">
        <v>1650</v>
      </c>
      <c r="C1991" s="1" t="s">
        <v>60</v>
      </c>
      <c r="D1991" s="14" t="s">
        <v>27</v>
      </c>
      <c r="E1991" s="1" t="s">
        <v>103</v>
      </c>
      <c r="F1991" s="29" t="s">
        <v>960</v>
      </c>
      <c r="G1991" s="29" t="s">
        <v>382</v>
      </c>
      <c r="H1991" s="6">
        <f t="shared" si="94"/>
        <v>-65400</v>
      </c>
      <c r="I1991" s="24">
        <v>3.3</v>
      </c>
      <c r="K1991" t="s">
        <v>933</v>
      </c>
      <c r="M1991" s="2">
        <v>500</v>
      </c>
    </row>
    <row r="1992" spans="2:13" ht="12.75">
      <c r="B1992" s="319">
        <v>1600</v>
      </c>
      <c r="C1992" s="1" t="s">
        <v>60</v>
      </c>
      <c r="D1992" s="14" t="s">
        <v>27</v>
      </c>
      <c r="E1992" s="1" t="s">
        <v>103</v>
      </c>
      <c r="F1992" s="29" t="s">
        <v>960</v>
      </c>
      <c r="G1992" s="29" t="s">
        <v>384</v>
      </c>
      <c r="H1992" s="6">
        <f t="shared" si="94"/>
        <v>-67000</v>
      </c>
      <c r="I1992" s="24">
        <v>3.2</v>
      </c>
      <c r="K1992" t="s">
        <v>933</v>
      </c>
      <c r="M1992" s="2">
        <v>500</v>
      </c>
    </row>
    <row r="1993" spans="2:13" ht="12.75">
      <c r="B1993" s="319">
        <v>1800</v>
      </c>
      <c r="C1993" s="1" t="s">
        <v>60</v>
      </c>
      <c r="D1993" s="14" t="s">
        <v>27</v>
      </c>
      <c r="E1993" s="1" t="s">
        <v>103</v>
      </c>
      <c r="F1993" s="29" t="s">
        <v>960</v>
      </c>
      <c r="G1993" s="29" t="s">
        <v>386</v>
      </c>
      <c r="H1993" s="6">
        <f t="shared" si="94"/>
        <v>-68800</v>
      </c>
      <c r="I1993" s="24">
        <v>3.6</v>
      </c>
      <c r="K1993" t="s">
        <v>933</v>
      </c>
      <c r="M1993" s="2">
        <v>500</v>
      </c>
    </row>
    <row r="1994" spans="2:13" ht="12.75">
      <c r="B1994" s="319">
        <v>1600</v>
      </c>
      <c r="C1994" s="1" t="s">
        <v>60</v>
      </c>
      <c r="D1994" s="14" t="s">
        <v>27</v>
      </c>
      <c r="E1994" s="1" t="s">
        <v>103</v>
      </c>
      <c r="F1994" s="29" t="s">
        <v>960</v>
      </c>
      <c r="G1994" s="29" t="s">
        <v>402</v>
      </c>
      <c r="H1994" s="6">
        <f t="shared" si="94"/>
        <v>-70400</v>
      </c>
      <c r="I1994" s="24">
        <v>3.2</v>
      </c>
      <c r="K1994" t="s">
        <v>933</v>
      </c>
      <c r="M1994" s="2">
        <v>500</v>
      </c>
    </row>
    <row r="1995" spans="1:13" s="81" customFormat="1" ht="12.75">
      <c r="A1995" s="13"/>
      <c r="B1995" s="322">
        <f>SUM(B1944:B1994)</f>
        <v>70400</v>
      </c>
      <c r="C1995" s="13"/>
      <c r="D1995" s="13"/>
      <c r="E1995" s="13" t="s">
        <v>664</v>
      </c>
      <c r="F1995" s="20"/>
      <c r="G1995" s="20"/>
      <c r="H1995" s="79">
        <v>0</v>
      </c>
      <c r="I1995" s="80">
        <f>+B1995/M1995</f>
        <v>140.8</v>
      </c>
      <c r="M1995" s="2">
        <v>500</v>
      </c>
    </row>
    <row r="1996" spans="8:13" ht="12.75">
      <c r="H1996" s="6">
        <f t="shared" si="94"/>
        <v>0</v>
      </c>
      <c r="I1996" s="24">
        <f>+B1996/M1996</f>
        <v>0</v>
      </c>
      <c r="M1996" s="2">
        <v>500</v>
      </c>
    </row>
    <row r="1997" spans="2:13" ht="12.75">
      <c r="B1997" s="7"/>
      <c r="H1997" s="6">
        <f t="shared" si="94"/>
        <v>0</v>
      </c>
      <c r="I1997" s="24">
        <f>+B1997/M1997</f>
        <v>0</v>
      </c>
      <c r="M1997" s="2">
        <v>500</v>
      </c>
    </row>
    <row r="1998" spans="1:13" ht="12.75">
      <c r="A1998" s="268"/>
      <c r="B1998" s="219">
        <v>200000</v>
      </c>
      <c r="C1998" s="1" t="s">
        <v>963</v>
      </c>
      <c r="D1998" s="14" t="s">
        <v>27</v>
      </c>
      <c r="E1998" s="1" t="s">
        <v>27</v>
      </c>
      <c r="F1998" s="29" t="s">
        <v>964</v>
      </c>
      <c r="G1998" s="29" t="s">
        <v>286</v>
      </c>
      <c r="H1998" s="6">
        <f t="shared" si="94"/>
        <v>-200000</v>
      </c>
      <c r="I1998" s="24">
        <v>400</v>
      </c>
      <c r="K1998" t="s">
        <v>933</v>
      </c>
      <c r="M1998" s="2">
        <v>500</v>
      </c>
    </row>
    <row r="1999" spans="2:13" ht="12.75">
      <c r="B1999" s="128">
        <v>150</v>
      </c>
      <c r="C1999" s="35" t="s">
        <v>965</v>
      </c>
      <c r="D1999" s="14" t="s">
        <v>27</v>
      </c>
      <c r="E1999" s="35" t="s">
        <v>27</v>
      </c>
      <c r="F1999" s="29" t="s">
        <v>966</v>
      </c>
      <c r="G1999" s="33" t="s">
        <v>76</v>
      </c>
      <c r="H1999" s="6">
        <f t="shared" si="94"/>
        <v>-200150</v>
      </c>
      <c r="I1999" s="24">
        <v>0.3</v>
      </c>
      <c r="K1999" t="s">
        <v>933</v>
      </c>
      <c r="M1999" s="2">
        <v>500</v>
      </c>
    </row>
    <row r="2000" spans="2:13" ht="12.75">
      <c r="B2000" s="128">
        <v>850</v>
      </c>
      <c r="C2000" s="14" t="s">
        <v>967</v>
      </c>
      <c r="D2000" s="14" t="s">
        <v>27</v>
      </c>
      <c r="E2000" s="37" t="s">
        <v>27</v>
      </c>
      <c r="F2000" s="29" t="s">
        <v>968</v>
      </c>
      <c r="G2000" s="38" t="s">
        <v>76</v>
      </c>
      <c r="H2000" s="6">
        <f t="shared" si="94"/>
        <v>-201000</v>
      </c>
      <c r="I2000" s="24">
        <v>1.7</v>
      </c>
      <c r="K2000" t="s">
        <v>933</v>
      </c>
      <c r="M2000" s="2">
        <v>500</v>
      </c>
    </row>
    <row r="2001" spans="2:13" ht="12.75">
      <c r="B2001" s="128">
        <v>1000</v>
      </c>
      <c r="C2001" s="14" t="s">
        <v>969</v>
      </c>
      <c r="D2001" s="14" t="s">
        <v>27</v>
      </c>
      <c r="E2001" s="14" t="s">
        <v>27</v>
      </c>
      <c r="F2001" s="29" t="s">
        <v>970</v>
      </c>
      <c r="G2001" s="32" t="s">
        <v>76</v>
      </c>
      <c r="H2001" s="6">
        <f t="shared" si="94"/>
        <v>-202000</v>
      </c>
      <c r="I2001" s="24">
        <v>2</v>
      </c>
      <c r="K2001" t="s">
        <v>933</v>
      </c>
      <c r="M2001" s="2">
        <v>500</v>
      </c>
    </row>
    <row r="2002" spans="2:13" ht="12.75">
      <c r="B2002" s="310">
        <v>1250</v>
      </c>
      <c r="C2002" s="40" t="s">
        <v>971</v>
      </c>
      <c r="D2002" s="14" t="s">
        <v>27</v>
      </c>
      <c r="E2002" s="40" t="s">
        <v>27</v>
      </c>
      <c r="F2002" s="107" t="s">
        <v>972</v>
      </c>
      <c r="G2002" s="29" t="s">
        <v>40</v>
      </c>
      <c r="H2002" s="6">
        <f t="shared" si="94"/>
        <v>-203250</v>
      </c>
      <c r="I2002" s="24">
        <v>2.5</v>
      </c>
      <c r="J2002" s="39"/>
      <c r="K2002" t="s">
        <v>933</v>
      </c>
      <c r="L2002" s="39"/>
      <c r="M2002" s="2">
        <v>500</v>
      </c>
    </row>
    <row r="2003" spans="2:13" ht="12.75">
      <c r="B2003" s="219">
        <v>15000</v>
      </c>
      <c r="C2003" s="1" t="s">
        <v>973</v>
      </c>
      <c r="D2003" s="14" t="s">
        <v>27</v>
      </c>
      <c r="E2003" s="1" t="s">
        <v>27</v>
      </c>
      <c r="F2003" s="29" t="s">
        <v>974</v>
      </c>
      <c r="G2003" s="29" t="s">
        <v>40</v>
      </c>
      <c r="H2003" s="6">
        <f t="shared" si="94"/>
        <v>-218250</v>
      </c>
      <c r="I2003" s="24">
        <v>30</v>
      </c>
      <c r="K2003" t="s">
        <v>933</v>
      </c>
      <c r="M2003" s="2">
        <v>500</v>
      </c>
    </row>
    <row r="2004" spans="2:13" ht="12.75">
      <c r="B2004" s="219">
        <v>9000</v>
      </c>
      <c r="C2004" s="1" t="s">
        <v>1154</v>
      </c>
      <c r="D2004" s="14" t="s">
        <v>27</v>
      </c>
      <c r="E2004" s="1" t="s">
        <v>27</v>
      </c>
      <c r="F2004" s="29" t="s">
        <v>974</v>
      </c>
      <c r="G2004" s="29" t="s">
        <v>40</v>
      </c>
      <c r="H2004" s="6">
        <f t="shared" si="94"/>
        <v>-227250</v>
      </c>
      <c r="I2004" s="24">
        <v>18</v>
      </c>
      <c r="K2004" t="s">
        <v>933</v>
      </c>
      <c r="M2004" s="2">
        <v>500</v>
      </c>
    </row>
    <row r="2005" spans="2:13" ht="12.75">
      <c r="B2005" s="219">
        <v>300</v>
      </c>
      <c r="C2005" s="1" t="s">
        <v>975</v>
      </c>
      <c r="D2005" s="14" t="s">
        <v>27</v>
      </c>
      <c r="E2005" s="1" t="s">
        <v>27</v>
      </c>
      <c r="F2005" s="29" t="s">
        <v>974</v>
      </c>
      <c r="G2005" s="29" t="s">
        <v>40</v>
      </c>
      <c r="H2005" s="6">
        <f t="shared" si="94"/>
        <v>-227550</v>
      </c>
      <c r="I2005" s="24">
        <v>0.6</v>
      </c>
      <c r="K2005" t="s">
        <v>933</v>
      </c>
      <c r="M2005" s="2">
        <v>500</v>
      </c>
    </row>
    <row r="2006" spans="2:13" ht="12.75">
      <c r="B2006" s="219">
        <v>1200</v>
      </c>
      <c r="C2006" s="1" t="s">
        <v>976</v>
      </c>
      <c r="D2006" s="14" t="s">
        <v>27</v>
      </c>
      <c r="E2006" s="1" t="s">
        <v>27</v>
      </c>
      <c r="F2006" s="29" t="s">
        <v>974</v>
      </c>
      <c r="G2006" s="29" t="s">
        <v>40</v>
      </c>
      <c r="H2006" s="6">
        <f t="shared" si="94"/>
        <v>-228750</v>
      </c>
      <c r="I2006" s="24">
        <v>2.4</v>
      </c>
      <c r="K2006" t="s">
        <v>933</v>
      </c>
      <c r="M2006" s="2">
        <v>500</v>
      </c>
    </row>
    <row r="2007" spans="2:13" ht="12.75">
      <c r="B2007" s="219">
        <v>600</v>
      </c>
      <c r="C2007" s="1" t="s">
        <v>977</v>
      </c>
      <c r="D2007" s="14" t="s">
        <v>27</v>
      </c>
      <c r="E2007" s="1" t="s">
        <v>27</v>
      </c>
      <c r="F2007" s="29" t="s">
        <v>974</v>
      </c>
      <c r="G2007" s="29" t="s">
        <v>40</v>
      </c>
      <c r="H2007" s="6">
        <f t="shared" si="94"/>
        <v>-229350</v>
      </c>
      <c r="I2007" s="24">
        <v>1.2</v>
      </c>
      <c r="K2007" t="s">
        <v>933</v>
      </c>
      <c r="M2007" s="2">
        <v>500</v>
      </c>
    </row>
    <row r="2008" spans="2:13" ht="12.75">
      <c r="B2008" s="219">
        <v>500</v>
      </c>
      <c r="C2008" s="1" t="s">
        <v>978</v>
      </c>
      <c r="D2008" s="14" t="s">
        <v>27</v>
      </c>
      <c r="E2008" s="1" t="s">
        <v>27</v>
      </c>
      <c r="F2008" s="29" t="s">
        <v>974</v>
      </c>
      <c r="G2008" s="29" t="s">
        <v>40</v>
      </c>
      <c r="H2008" s="6">
        <f t="shared" si="94"/>
        <v>-229850</v>
      </c>
      <c r="I2008" s="24">
        <v>1</v>
      </c>
      <c r="K2008" t="s">
        <v>933</v>
      </c>
      <c r="M2008" s="2">
        <v>500</v>
      </c>
    </row>
    <row r="2009" spans="2:13" ht="12.75">
      <c r="B2009" s="219">
        <v>1800</v>
      </c>
      <c r="C2009" s="1" t="s">
        <v>979</v>
      </c>
      <c r="D2009" s="14" t="s">
        <v>27</v>
      </c>
      <c r="E2009" s="1" t="s">
        <v>27</v>
      </c>
      <c r="F2009" s="29" t="s">
        <v>980</v>
      </c>
      <c r="G2009" s="29" t="s">
        <v>81</v>
      </c>
      <c r="H2009" s="6">
        <f t="shared" si="94"/>
        <v>-231650</v>
      </c>
      <c r="I2009" s="24">
        <v>3.6</v>
      </c>
      <c r="K2009" t="s">
        <v>933</v>
      </c>
      <c r="M2009" s="2">
        <v>500</v>
      </c>
    </row>
    <row r="2010" spans="1:13" s="17" customFormat="1" ht="12.75">
      <c r="A2010" s="14"/>
      <c r="B2010" s="318">
        <v>500</v>
      </c>
      <c r="C2010" s="14" t="s">
        <v>840</v>
      </c>
      <c r="D2010" s="14" t="s">
        <v>797</v>
      </c>
      <c r="E2010" s="14" t="s">
        <v>684</v>
      </c>
      <c r="F2010" s="32" t="s">
        <v>841</v>
      </c>
      <c r="G2010" s="32" t="s">
        <v>452</v>
      </c>
      <c r="H2010" s="31">
        <f t="shared" si="94"/>
        <v>-232150</v>
      </c>
      <c r="I2010" s="85">
        <f>+B2010/M2010</f>
        <v>1</v>
      </c>
      <c r="K2010" s="17" t="s">
        <v>800</v>
      </c>
      <c r="M2010" s="2">
        <v>500</v>
      </c>
    </row>
    <row r="2011" spans="1:13" s="17" customFormat="1" ht="12.75">
      <c r="A2011" s="14"/>
      <c r="B2011" s="318">
        <v>1500</v>
      </c>
      <c r="C2011" s="14" t="s">
        <v>842</v>
      </c>
      <c r="D2011" s="14" t="s">
        <v>797</v>
      </c>
      <c r="E2011" s="14" t="s">
        <v>684</v>
      </c>
      <c r="F2011" s="32" t="s">
        <v>843</v>
      </c>
      <c r="G2011" s="32" t="s">
        <v>452</v>
      </c>
      <c r="H2011" s="31">
        <f t="shared" si="94"/>
        <v>-233650</v>
      </c>
      <c r="I2011" s="85">
        <f>+B2011/M2011</f>
        <v>3</v>
      </c>
      <c r="K2011" s="17" t="s">
        <v>800</v>
      </c>
      <c r="M2011" s="2">
        <v>500</v>
      </c>
    </row>
    <row r="2012" spans="2:13" ht="12.75">
      <c r="B2012" s="128">
        <v>1000</v>
      </c>
      <c r="C2012" s="14" t="s">
        <v>969</v>
      </c>
      <c r="D2012" s="14" t="s">
        <v>27</v>
      </c>
      <c r="E2012" s="14" t="s">
        <v>27</v>
      </c>
      <c r="F2012" s="107" t="s">
        <v>981</v>
      </c>
      <c r="G2012" s="32" t="s">
        <v>188</v>
      </c>
      <c r="H2012" s="31">
        <f t="shared" si="94"/>
        <v>-234650</v>
      </c>
      <c r="I2012" s="24">
        <v>2</v>
      </c>
      <c r="K2012" t="s">
        <v>933</v>
      </c>
      <c r="M2012" s="2">
        <v>500</v>
      </c>
    </row>
    <row r="2013" spans="2:13" ht="12.75">
      <c r="B2013" s="219">
        <v>1800</v>
      </c>
      <c r="C2013" s="1" t="s">
        <v>1155</v>
      </c>
      <c r="D2013" s="14" t="s">
        <v>27</v>
      </c>
      <c r="E2013" s="1" t="s">
        <v>27</v>
      </c>
      <c r="F2013" s="29" t="s">
        <v>982</v>
      </c>
      <c r="G2013" s="29" t="s">
        <v>192</v>
      </c>
      <c r="H2013" s="6">
        <f t="shared" si="94"/>
        <v>-236450</v>
      </c>
      <c r="I2013" s="24">
        <v>3.6</v>
      </c>
      <c r="K2013" t="s">
        <v>933</v>
      </c>
      <c r="M2013" s="2">
        <v>500</v>
      </c>
    </row>
    <row r="2014" spans="2:13" ht="12.75">
      <c r="B2014" s="219">
        <v>15000</v>
      </c>
      <c r="C2014" s="1" t="s">
        <v>973</v>
      </c>
      <c r="D2014" s="14" t="s">
        <v>27</v>
      </c>
      <c r="E2014" s="1" t="s">
        <v>27</v>
      </c>
      <c r="F2014" s="29" t="s">
        <v>983</v>
      </c>
      <c r="G2014" s="29" t="s">
        <v>211</v>
      </c>
      <c r="H2014" s="6">
        <f t="shared" si="94"/>
        <v>-251450</v>
      </c>
      <c r="I2014" s="24">
        <v>30</v>
      </c>
      <c r="K2014" t="s">
        <v>933</v>
      </c>
      <c r="M2014" s="2">
        <v>500</v>
      </c>
    </row>
    <row r="2015" spans="2:13" ht="12.75">
      <c r="B2015" s="219">
        <v>1200</v>
      </c>
      <c r="C2015" s="1" t="s">
        <v>984</v>
      </c>
      <c r="D2015" s="14" t="s">
        <v>27</v>
      </c>
      <c r="E2015" s="1" t="s">
        <v>27</v>
      </c>
      <c r="F2015" s="29" t="s">
        <v>985</v>
      </c>
      <c r="G2015" s="29" t="s">
        <v>244</v>
      </c>
      <c r="H2015" s="6">
        <f t="shared" si="94"/>
        <v>-252650</v>
      </c>
      <c r="I2015" s="24">
        <v>2.4</v>
      </c>
      <c r="K2015" t="s">
        <v>933</v>
      </c>
      <c r="M2015" s="2">
        <v>500</v>
      </c>
    </row>
    <row r="2016" spans="2:13" ht="12.75">
      <c r="B2016" s="219">
        <v>3500</v>
      </c>
      <c r="C2016" s="1" t="s">
        <v>986</v>
      </c>
      <c r="D2016" s="14" t="s">
        <v>27</v>
      </c>
      <c r="E2016" s="1" t="s">
        <v>27</v>
      </c>
      <c r="F2016" s="29" t="s">
        <v>987</v>
      </c>
      <c r="G2016" s="29" t="s">
        <v>257</v>
      </c>
      <c r="H2016" s="6">
        <f t="shared" si="94"/>
        <v>-256150</v>
      </c>
      <c r="I2016" s="24">
        <v>7</v>
      </c>
      <c r="K2016" t="s">
        <v>933</v>
      </c>
      <c r="M2016" s="2">
        <v>500</v>
      </c>
    </row>
    <row r="2017" spans="2:13" ht="12.75">
      <c r="B2017" s="219">
        <v>2000</v>
      </c>
      <c r="C2017" s="1" t="s">
        <v>988</v>
      </c>
      <c r="D2017" s="14" t="s">
        <v>27</v>
      </c>
      <c r="E2017" s="1" t="s">
        <v>27</v>
      </c>
      <c r="F2017" s="29" t="s">
        <v>989</v>
      </c>
      <c r="G2017" s="29" t="s">
        <v>286</v>
      </c>
      <c r="H2017" s="6">
        <f t="shared" si="94"/>
        <v>-258150</v>
      </c>
      <c r="I2017" s="24">
        <v>4</v>
      </c>
      <c r="K2017" t="s">
        <v>933</v>
      </c>
      <c r="M2017" s="2">
        <v>500</v>
      </c>
    </row>
    <row r="2018" spans="2:13" ht="12.75">
      <c r="B2018" s="219">
        <v>400</v>
      </c>
      <c r="C2018" s="1" t="s">
        <v>990</v>
      </c>
      <c r="D2018" s="14" t="s">
        <v>27</v>
      </c>
      <c r="E2018" s="1" t="s">
        <v>27</v>
      </c>
      <c r="F2018" s="29" t="s">
        <v>989</v>
      </c>
      <c r="G2018" s="29" t="s">
        <v>286</v>
      </c>
      <c r="H2018" s="6">
        <f t="shared" si="94"/>
        <v>-258550</v>
      </c>
      <c r="I2018" s="24">
        <v>0.8</v>
      </c>
      <c r="K2018" t="s">
        <v>933</v>
      </c>
      <c r="M2018" s="2">
        <v>500</v>
      </c>
    </row>
    <row r="2019" spans="2:13" ht="12.75">
      <c r="B2019" s="219">
        <v>800</v>
      </c>
      <c r="C2019" s="1" t="s">
        <v>991</v>
      </c>
      <c r="D2019" s="14" t="s">
        <v>27</v>
      </c>
      <c r="E2019" s="1" t="s">
        <v>27</v>
      </c>
      <c r="F2019" s="29" t="s">
        <v>992</v>
      </c>
      <c r="G2019" s="29" t="s">
        <v>286</v>
      </c>
      <c r="H2019" s="6">
        <f t="shared" si="94"/>
        <v>-259350</v>
      </c>
      <c r="I2019" s="24">
        <v>1.6</v>
      </c>
      <c r="K2019" t="s">
        <v>933</v>
      </c>
      <c r="M2019" s="2">
        <v>500</v>
      </c>
    </row>
    <row r="2020" spans="2:13" ht="12.75">
      <c r="B2020" s="219">
        <v>400</v>
      </c>
      <c r="C2020" s="1" t="s">
        <v>990</v>
      </c>
      <c r="D2020" s="14" t="s">
        <v>27</v>
      </c>
      <c r="E2020" s="1" t="s">
        <v>27</v>
      </c>
      <c r="F2020" s="29" t="s">
        <v>993</v>
      </c>
      <c r="G2020" s="29" t="s">
        <v>286</v>
      </c>
      <c r="H2020" s="6">
        <f t="shared" si="94"/>
        <v>-259750</v>
      </c>
      <c r="I2020" s="24">
        <v>0.8</v>
      </c>
      <c r="K2020" t="s">
        <v>933</v>
      </c>
      <c r="M2020" s="2">
        <v>500</v>
      </c>
    </row>
    <row r="2021" spans="2:13" ht="12.75">
      <c r="B2021" s="219">
        <v>175</v>
      </c>
      <c r="C2021" s="1" t="s">
        <v>994</v>
      </c>
      <c r="D2021" s="14" t="s">
        <v>27</v>
      </c>
      <c r="E2021" s="1" t="s">
        <v>27</v>
      </c>
      <c r="F2021" s="29" t="s">
        <v>995</v>
      </c>
      <c r="G2021" s="29" t="s">
        <v>266</v>
      </c>
      <c r="H2021" s="6">
        <f t="shared" si="94"/>
        <v>-259925</v>
      </c>
      <c r="I2021" s="24">
        <v>0.35</v>
      </c>
      <c r="K2021" t="s">
        <v>933</v>
      </c>
      <c r="M2021" s="2">
        <v>500</v>
      </c>
    </row>
    <row r="2022" spans="2:13" ht="12.75">
      <c r="B2022" s="219">
        <v>300</v>
      </c>
      <c r="C2022" s="1" t="s">
        <v>996</v>
      </c>
      <c r="D2022" s="14" t="s">
        <v>27</v>
      </c>
      <c r="E2022" s="1" t="s">
        <v>27</v>
      </c>
      <c r="F2022" s="29" t="s">
        <v>997</v>
      </c>
      <c r="G2022" s="29" t="s">
        <v>266</v>
      </c>
      <c r="H2022" s="6">
        <f t="shared" si="94"/>
        <v>-260225</v>
      </c>
      <c r="I2022" s="24">
        <v>0.6</v>
      </c>
      <c r="K2022" t="s">
        <v>933</v>
      </c>
      <c r="M2022" s="2">
        <v>500</v>
      </c>
    </row>
    <row r="2023" spans="2:13" ht="12.75">
      <c r="B2023" s="219">
        <v>1500</v>
      </c>
      <c r="C2023" s="1" t="s">
        <v>998</v>
      </c>
      <c r="D2023" s="14" t="s">
        <v>27</v>
      </c>
      <c r="E2023" s="1" t="s">
        <v>27</v>
      </c>
      <c r="F2023" s="29" t="s">
        <v>999</v>
      </c>
      <c r="G2023" s="29" t="s">
        <v>266</v>
      </c>
      <c r="H2023" s="6">
        <f t="shared" si="94"/>
        <v>-261725</v>
      </c>
      <c r="I2023" s="24">
        <v>3</v>
      </c>
      <c r="K2023" t="s">
        <v>933</v>
      </c>
      <c r="M2023" s="2">
        <v>500</v>
      </c>
    </row>
    <row r="2024" spans="2:13" ht="12.75">
      <c r="B2024" s="219">
        <v>1000</v>
      </c>
      <c r="C2024" s="1" t="s">
        <v>969</v>
      </c>
      <c r="D2024" s="14" t="s">
        <v>27</v>
      </c>
      <c r="E2024" s="1" t="s">
        <v>27</v>
      </c>
      <c r="F2024" s="29" t="s">
        <v>1000</v>
      </c>
      <c r="G2024" s="29" t="s">
        <v>289</v>
      </c>
      <c r="H2024" s="6">
        <f t="shared" si="94"/>
        <v>-262725</v>
      </c>
      <c r="I2024" s="24">
        <v>2</v>
      </c>
      <c r="K2024" t="s">
        <v>933</v>
      </c>
      <c r="M2024" s="2">
        <v>500</v>
      </c>
    </row>
    <row r="2025" spans="2:13" ht="12.75">
      <c r="B2025" s="310">
        <v>1250</v>
      </c>
      <c r="C2025" s="40" t="s">
        <v>971</v>
      </c>
      <c r="D2025" s="14" t="s">
        <v>27</v>
      </c>
      <c r="E2025" s="40" t="s">
        <v>27</v>
      </c>
      <c r="F2025" s="107" t="s">
        <v>1001</v>
      </c>
      <c r="G2025" s="29" t="s">
        <v>289</v>
      </c>
      <c r="H2025" s="6">
        <f t="shared" si="94"/>
        <v>-263975</v>
      </c>
      <c r="I2025" s="24">
        <v>2.5</v>
      </c>
      <c r="J2025" s="39"/>
      <c r="K2025" t="s">
        <v>933</v>
      </c>
      <c r="L2025" s="39"/>
      <c r="M2025" s="2">
        <v>500</v>
      </c>
    </row>
    <row r="2026" spans="2:13" ht="12.75">
      <c r="B2026" s="219">
        <v>1400</v>
      </c>
      <c r="C2026" s="14" t="s">
        <v>1002</v>
      </c>
      <c r="D2026" s="14" t="s">
        <v>27</v>
      </c>
      <c r="E2026" s="1" t="s">
        <v>27</v>
      </c>
      <c r="F2026" s="29" t="s">
        <v>1000</v>
      </c>
      <c r="G2026" s="29" t="s">
        <v>289</v>
      </c>
      <c r="H2026" s="6">
        <f t="shared" si="94"/>
        <v>-265375</v>
      </c>
      <c r="I2026" s="24">
        <v>2.8</v>
      </c>
      <c r="K2026" t="s">
        <v>933</v>
      </c>
      <c r="M2026" s="2">
        <v>500</v>
      </c>
    </row>
    <row r="2027" spans="2:13" ht="12.75">
      <c r="B2027" s="219">
        <v>2275</v>
      </c>
      <c r="C2027" s="1" t="s">
        <v>1003</v>
      </c>
      <c r="D2027" s="14" t="s">
        <v>27</v>
      </c>
      <c r="E2027" s="1" t="s">
        <v>27</v>
      </c>
      <c r="F2027" s="29" t="s">
        <v>1000</v>
      </c>
      <c r="G2027" s="29" t="s">
        <v>289</v>
      </c>
      <c r="H2027" s="6">
        <f t="shared" si="94"/>
        <v>-267650</v>
      </c>
      <c r="I2027" s="24">
        <v>4.55</v>
      </c>
      <c r="K2027" t="s">
        <v>933</v>
      </c>
      <c r="M2027" s="2">
        <v>500</v>
      </c>
    </row>
    <row r="2028" spans="2:13" ht="12.75">
      <c r="B2028" s="219">
        <v>2800</v>
      </c>
      <c r="C2028" s="1" t="s">
        <v>986</v>
      </c>
      <c r="D2028" s="14" t="s">
        <v>27</v>
      </c>
      <c r="E2028" s="1" t="s">
        <v>27</v>
      </c>
      <c r="F2028" s="29" t="s">
        <v>1004</v>
      </c>
      <c r="G2028" s="29" t="s">
        <v>289</v>
      </c>
      <c r="H2028" s="6">
        <f t="shared" si="94"/>
        <v>-270450</v>
      </c>
      <c r="I2028" s="24">
        <v>5.6</v>
      </c>
      <c r="K2028" t="s">
        <v>933</v>
      </c>
      <c r="M2028" s="2">
        <v>500</v>
      </c>
    </row>
    <row r="2029" spans="1:13" ht="12.75">
      <c r="A2029" s="268"/>
      <c r="B2029" s="219">
        <v>3750</v>
      </c>
      <c r="C2029" s="1" t="s">
        <v>1005</v>
      </c>
      <c r="D2029" s="14" t="s">
        <v>27</v>
      </c>
      <c r="E2029" s="1" t="s">
        <v>27</v>
      </c>
      <c r="F2029" s="29" t="s">
        <v>960</v>
      </c>
      <c r="G2029" s="29" t="s">
        <v>289</v>
      </c>
      <c r="H2029" s="6">
        <f t="shared" si="94"/>
        <v>-274200</v>
      </c>
      <c r="I2029" s="24">
        <v>7.5</v>
      </c>
      <c r="K2029" t="s">
        <v>933</v>
      </c>
      <c r="M2029" s="2">
        <v>500</v>
      </c>
    </row>
    <row r="2030" spans="2:13" ht="12.75">
      <c r="B2030" s="219">
        <v>1200</v>
      </c>
      <c r="C2030" s="1" t="s">
        <v>1006</v>
      </c>
      <c r="D2030" s="14" t="s">
        <v>27</v>
      </c>
      <c r="E2030" s="1" t="s">
        <v>27</v>
      </c>
      <c r="F2030" s="29" t="s">
        <v>1007</v>
      </c>
      <c r="G2030" s="29" t="s">
        <v>380</v>
      </c>
      <c r="H2030" s="6">
        <f t="shared" si="94"/>
        <v>-275400</v>
      </c>
      <c r="I2030" s="24">
        <v>2.4</v>
      </c>
      <c r="K2030" t="s">
        <v>933</v>
      </c>
      <c r="M2030" s="2">
        <v>500</v>
      </c>
    </row>
    <row r="2031" spans="2:13" ht="12.75">
      <c r="B2031" s="219">
        <v>1500</v>
      </c>
      <c r="C2031" s="1" t="s">
        <v>988</v>
      </c>
      <c r="D2031" s="14" t="s">
        <v>27</v>
      </c>
      <c r="E2031" s="1" t="s">
        <v>27</v>
      </c>
      <c r="F2031" s="29" t="s">
        <v>1008</v>
      </c>
      <c r="G2031" s="29" t="s">
        <v>380</v>
      </c>
      <c r="H2031" s="6">
        <f t="shared" si="94"/>
        <v>-276900</v>
      </c>
      <c r="I2031" s="24">
        <v>3</v>
      </c>
      <c r="K2031" t="s">
        <v>933</v>
      </c>
      <c r="M2031" s="2">
        <v>500</v>
      </c>
    </row>
    <row r="2032" spans="2:13" ht="12.75">
      <c r="B2032" s="219">
        <v>15000</v>
      </c>
      <c r="C2032" s="1" t="s">
        <v>973</v>
      </c>
      <c r="D2032" s="14" t="s">
        <v>27</v>
      </c>
      <c r="E2032" s="1" t="s">
        <v>27</v>
      </c>
      <c r="F2032" s="29" t="s">
        <v>1009</v>
      </c>
      <c r="G2032" s="29" t="s">
        <v>380</v>
      </c>
      <c r="H2032" s="6">
        <f t="shared" si="94"/>
        <v>-291900</v>
      </c>
      <c r="I2032" s="24">
        <v>30</v>
      </c>
      <c r="K2032" t="s">
        <v>933</v>
      </c>
      <c r="M2032" s="2">
        <v>500</v>
      </c>
    </row>
    <row r="2033" spans="2:13" ht="12.75">
      <c r="B2033" s="219">
        <v>500</v>
      </c>
      <c r="C2033" s="1" t="s">
        <v>990</v>
      </c>
      <c r="D2033" s="14" t="s">
        <v>27</v>
      </c>
      <c r="E2033" s="1" t="s">
        <v>27</v>
      </c>
      <c r="F2033" s="29" t="s">
        <v>1010</v>
      </c>
      <c r="G2033" s="29" t="s">
        <v>380</v>
      </c>
      <c r="H2033" s="6">
        <f t="shared" si="94"/>
        <v>-292400</v>
      </c>
      <c r="I2033" s="24">
        <v>1</v>
      </c>
      <c r="K2033" t="s">
        <v>933</v>
      </c>
      <c r="M2033" s="2">
        <v>500</v>
      </c>
    </row>
    <row r="2034" spans="2:13" ht="12.75">
      <c r="B2034" s="219">
        <v>15000</v>
      </c>
      <c r="C2034" s="1" t="s">
        <v>973</v>
      </c>
      <c r="D2034" s="14" t="s">
        <v>27</v>
      </c>
      <c r="E2034" s="1" t="s">
        <v>27</v>
      </c>
      <c r="F2034" s="29" t="s">
        <v>1011</v>
      </c>
      <c r="G2034" s="29" t="s">
        <v>386</v>
      </c>
      <c r="H2034" s="6">
        <f t="shared" si="94"/>
        <v>-307400</v>
      </c>
      <c r="I2034" s="24">
        <v>30</v>
      </c>
      <c r="K2034" t="s">
        <v>933</v>
      </c>
      <c r="M2034" s="2">
        <v>500</v>
      </c>
    </row>
    <row r="2035" spans="2:13" ht="12.75">
      <c r="B2035" s="219">
        <v>300</v>
      </c>
      <c r="C2035" s="1" t="s">
        <v>1012</v>
      </c>
      <c r="D2035" s="14" t="s">
        <v>27</v>
      </c>
      <c r="E2035" s="1" t="s">
        <v>27</v>
      </c>
      <c r="F2035" s="29" t="s">
        <v>1013</v>
      </c>
      <c r="G2035" s="29" t="s">
        <v>386</v>
      </c>
      <c r="H2035" s="6">
        <f t="shared" si="94"/>
        <v>-307700</v>
      </c>
      <c r="I2035" s="24">
        <v>0.6</v>
      </c>
      <c r="K2035" t="s">
        <v>933</v>
      </c>
      <c r="M2035" s="2">
        <v>500</v>
      </c>
    </row>
    <row r="2036" spans="2:13" ht="12.75">
      <c r="B2036" s="219">
        <v>300</v>
      </c>
      <c r="C2036" s="1" t="s">
        <v>1014</v>
      </c>
      <c r="D2036" s="14" t="s">
        <v>27</v>
      </c>
      <c r="E2036" s="1" t="s">
        <v>27</v>
      </c>
      <c r="F2036" s="29" t="s">
        <v>1015</v>
      </c>
      <c r="G2036" s="29" t="s">
        <v>386</v>
      </c>
      <c r="H2036" s="6">
        <f t="shared" si="94"/>
        <v>-308000</v>
      </c>
      <c r="I2036" s="24">
        <v>0.6</v>
      </c>
      <c r="K2036" t="s">
        <v>933</v>
      </c>
      <c r="M2036" s="2">
        <v>500</v>
      </c>
    </row>
    <row r="2037" spans="2:13" ht="12.75">
      <c r="B2037" s="219">
        <v>975</v>
      </c>
      <c r="C2037" s="1" t="s">
        <v>1016</v>
      </c>
      <c r="D2037" s="14" t="s">
        <v>27</v>
      </c>
      <c r="E2037" s="1" t="s">
        <v>27</v>
      </c>
      <c r="F2037" s="29" t="s">
        <v>1017</v>
      </c>
      <c r="G2037" s="29" t="s">
        <v>386</v>
      </c>
      <c r="H2037" s="6">
        <f t="shared" si="94"/>
        <v>-308975</v>
      </c>
      <c r="I2037" s="24">
        <v>1.95</v>
      </c>
      <c r="K2037" t="s">
        <v>933</v>
      </c>
      <c r="M2037" s="2">
        <v>500</v>
      </c>
    </row>
    <row r="2038" spans="2:13" ht="12.75">
      <c r="B2038" s="219">
        <v>2800</v>
      </c>
      <c r="C2038" s="1" t="s">
        <v>986</v>
      </c>
      <c r="D2038" s="14" t="s">
        <v>27</v>
      </c>
      <c r="E2038" s="1" t="s">
        <v>27</v>
      </c>
      <c r="F2038" s="29" t="s">
        <v>1017</v>
      </c>
      <c r="G2038" s="29" t="s">
        <v>386</v>
      </c>
      <c r="H2038" s="6">
        <f t="shared" si="94"/>
        <v>-311775</v>
      </c>
      <c r="I2038" s="24">
        <v>5.6</v>
      </c>
      <c r="K2038" t="s">
        <v>933</v>
      </c>
      <c r="M2038" s="2">
        <v>500</v>
      </c>
    </row>
    <row r="2039" spans="2:13" ht="12.75">
      <c r="B2039" s="219">
        <v>2100</v>
      </c>
      <c r="C2039" s="1" t="s">
        <v>1018</v>
      </c>
      <c r="D2039" s="14" t="s">
        <v>27</v>
      </c>
      <c r="E2039" s="1" t="s">
        <v>27</v>
      </c>
      <c r="F2039" s="29" t="s">
        <v>1019</v>
      </c>
      <c r="G2039" s="29" t="s">
        <v>402</v>
      </c>
      <c r="H2039" s="6">
        <f t="shared" si="94"/>
        <v>-313875</v>
      </c>
      <c r="I2039" s="24">
        <v>4.2</v>
      </c>
      <c r="K2039" t="s">
        <v>933</v>
      </c>
      <c r="M2039" s="2">
        <v>500</v>
      </c>
    </row>
    <row r="2040" spans="2:13" ht="12.75">
      <c r="B2040" s="219">
        <v>300</v>
      </c>
      <c r="C2040" s="1" t="s">
        <v>1014</v>
      </c>
      <c r="D2040" s="14" t="s">
        <v>27</v>
      </c>
      <c r="E2040" s="1" t="s">
        <v>27</v>
      </c>
      <c r="F2040" s="29" t="s">
        <v>1020</v>
      </c>
      <c r="G2040" s="29" t="s">
        <v>402</v>
      </c>
      <c r="H2040" s="6">
        <f t="shared" si="94"/>
        <v>-314175</v>
      </c>
      <c r="I2040" s="24">
        <v>0.6</v>
      </c>
      <c r="K2040" t="s">
        <v>933</v>
      </c>
      <c r="M2040" s="2">
        <v>500</v>
      </c>
    </row>
    <row r="2041" spans="2:13" ht="12.75">
      <c r="B2041" s="128">
        <v>5000</v>
      </c>
      <c r="C2041" s="14" t="s">
        <v>1021</v>
      </c>
      <c r="D2041" s="14" t="s">
        <v>684</v>
      </c>
      <c r="E2041" s="14" t="s">
        <v>684</v>
      </c>
      <c r="F2041" s="32" t="s">
        <v>1022</v>
      </c>
      <c r="G2041" s="29" t="s">
        <v>76</v>
      </c>
      <c r="H2041" s="6">
        <f t="shared" si="94"/>
        <v>-319175</v>
      </c>
      <c r="I2041" s="24">
        <v>10</v>
      </c>
      <c r="K2041" t="s">
        <v>917</v>
      </c>
      <c r="M2041" s="2">
        <v>500</v>
      </c>
    </row>
    <row r="2042" spans="2:13" ht="12.75">
      <c r="B2042" s="128">
        <v>5000</v>
      </c>
      <c r="C2042" s="14" t="s">
        <v>1021</v>
      </c>
      <c r="D2042" s="14" t="s">
        <v>684</v>
      </c>
      <c r="E2042" s="14" t="s">
        <v>684</v>
      </c>
      <c r="F2042" s="32" t="s">
        <v>1023</v>
      </c>
      <c r="G2042" s="29" t="s">
        <v>81</v>
      </c>
      <c r="H2042" s="6">
        <f aca="true" t="shared" si="95" ref="H2042:H2056">H2041-B2042</f>
        <v>-324175</v>
      </c>
      <c r="I2042" s="24">
        <v>10</v>
      </c>
      <c r="K2042" t="s">
        <v>917</v>
      </c>
      <c r="M2042" s="2">
        <v>500</v>
      </c>
    </row>
    <row r="2043" spans="2:13" ht="12.75">
      <c r="B2043" s="219">
        <v>100000</v>
      </c>
      <c r="C2043" s="14" t="s">
        <v>1125</v>
      </c>
      <c r="D2043" s="14" t="s">
        <v>684</v>
      </c>
      <c r="E2043" s="1" t="s">
        <v>684</v>
      </c>
      <c r="F2043" s="29" t="s">
        <v>1024</v>
      </c>
      <c r="G2043" s="29" t="s">
        <v>84</v>
      </c>
      <c r="H2043" s="6">
        <f t="shared" si="95"/>
        <v>-424175</v>
      </c>
      <c r="I2043" s="24">
        <v>200</v>
      </c>
      <c r="K2043" t="s">
        <v>917</v>
      </c>
      <c r="M2043" s="2">
        <v>500</v>
      </c>
    </row>
    <row r="2044" spans="2:13" ht="12.75">
      <c r="B2044" s="219">
        <v>53663</v>
      </c>
      <c r="C2044" s="97" t="s">
        <v>1025</v>
      </c>
      <c r="D2044" s="14" t="s">
        <v>684</v>
      </c>
      <c r="E2044" s="1" t="s">
        <v>684</v>
      </c>
      <c r="F2044" s="29" t="s">
        <v>1024</v>
      </c>
      <c r="G2044" s="29" t="s">
        <v>84</v>
      </c>
      <c r="H2044" s="6">
        <f t="shared" si="95"/>
        <v>-477838</v>
      </c>
      <c r="I2044" s="24">
        <v>107.326</v>
      </c>
      <c r="K2044" t="s">
        <v>917</v>
      </c>
      <c r="M2044" s="2">
        <v>500</v>
      </c>
    </row>
    <row r="2045" spans="2:13" ht="12.75">
      <c r="B2045" s="219">
        <v>5000</v>
      </c>
      <c r="C2045" s="1" t="s">
        <v>1021</v>
      </c>
      <c r="D2045" s="14" t="s">
        <v>684</v>
      </c>
      <c r="E2045" s="1" t="s">
        <v>684</v>
      </c>
      <c r="F2045" s="29" t="s">
        <v>1026</v>
      </c>
      <c r="G2045" s="29" t="s">
        <v>244</v>
      </c>
      <c r="H2045" s="6">
        <f t="shared" si="95"/>
        <v>-482838</v>
      </c>
      <c r="I2045" s="24">
        <v>10</v>
      </c>
      <c r="K2045" t="s">
        <v>917</v>
      </c>
      <c r="M2045" s="2">
        <v>500</v>
      </c>
    </row>
    <row r="2046" spans="2:13" ht="12.75">
      <c r="B2046" s="219">
        <v>15000</v>
      </c>
      <c r="C2046" s="1" t="s">
        <v>1027</v>
      </c>
      <c r="D2046" s="14" t="s">
        <v>684</v>
      </c>
      <c r="E2046" s="1" t="s">
        <v>684</v>
      </c>
      <c r="F2046" s="29" t="s">
        <v>1028</v>
      </c>
      <c r="G2046" s="29" t="s">
        <v>254</v>
      </c>
      <c r="H2046" s="6">
        <f t="shared" si="95"/>
        <v>-497838</v>
      </c>
      <c r="I2046" s="24">
        <v>30</v>
      </c>
      <c r="K2046" t="s">
        <v>917</v>
      </c>
      <c r="M2046" s="2">
        <v>500</v>
      </c>
    </row>
    <row r="2047" spans="1:13" ht="12.75">
      <c r="A2047" s="268"/>
      <c r="B2047" s="219">
        <v>15000</v>
      </c>
      <c r="C2047" s="1" t="s">
        <v>1029</v>
      </c>
      <c r="D2047" s="14" t="s">
        <v>514</v>
      </c>
      <c r="E2047" s="1" t="s">
        <v>684</v>
      </c>
      <c r="F2047" s="29" t="s">
        <v>1028</v>
      </c>
      <c r="G2047" s="29" t="s">
        <v>114</v>
      </c>
      <c r="H2047" s="6">
        <f t="shared" si="95"/>
        <v>-512838</v>
      </c>
      <c r="I2047" s="24">
        <v>30</v>
      </c>
      <c r="K2047" t="s">
        <v>917</v>
      </c>
      <c r="M2047" s="2">
        <v>500</v>
      </c>
    </row>
    <row r="2048" spans="2:13" ht="12.75">
      <c r="B2048" s="219">
        <v>15000</v>
      </c>
      <c r="C2048" s="97" t="s">
        <v>1030</v>
      </c>
      <c r="D2048" s="14" t="s">
        <v>514</v>
      </c>
      <c r="E2048" s="1" t="s">
        <v>684</v>
      </c>
      <c r="F2048" s="29" t="s">
        <v>1028</v>
      </c>
      <c r="G2048" s="29" t="s">
        <v>114</v>
      </c>
      <c r="H2048" s="6">
        <f t="shared" si="95"/>
        <v>-527838</v>
      </c>
      <c r="I2048" s="24">
        <f>+B2048/M2048</f>
        <v>30</v>
      </c>
      <c r="K2048" t="s">
        <v>917</v>
      </c>
      <c r="M2048" s="2">
        <v>500</v>
      </c>
    </row>
    <row r="2049" spans="2:13" ht="12.75">
      <c r="B2049" s="219">
        <v>1500</v>
      </c>
      <c r="C2049" s="1" t="s">
        <v>1031</v>
      </c>
      <c r="D2049" s="14" t="s">
        <v>684</v>
      </c>
      <c r="E2049" s="1" t="s">
        <v>684</v>
      </c>
      <c r="F2049" s="29" t="s">
        <v>1032</v>
      </c>
      <c r="G2049" s="29" t="s">
        <v>286</v>
      </c>
      <c r="H2049" s="6">
        <f t="shared" si="95"/>
        <v>-529338</v>
      </c>
      <c r="I2049" s="24">
        <v>3</v>
      </c>
      <c r="K2049" t="s">
        <v>917</v>
      </c>
      <c r="M2049" s="2">
        <v>500</v>
      </c>
    </row>
    <row r="2050" spans="2:13" ht="12.75">
      <c r="B2050" s="219">
        <v>5000</v>
      </c>
      <c r="C2050" s="1" t="s">
        <v>1021</v>
      </c>
      <c r="D2050" s="14" t="s">
        <v>684</v>
      </c>
      <c r="E2050" s="1" t="s">
        <v>684</v>
      </c>
      <c r="F2050" s="29" t="s">
        <v>1033</v>
      </c>
      <c r="G2050" s="29" t="s">
        <v>289</v>
      </c>
      <c r="H2050" s="6">
        <f t="shared" si="95"/>
        <v>-534338</v>
      </c>
      <c r="I2050" s="24">
        <v>10</v>
      </c>
      <c r="K2050" t="s">
        <v>917</v>
      </c>
      <c r="M2050" s="2">
        <v>500</v>
      </c>
    </row>
    <row r="2051" spans="2:13" ht="12.75">
      <c r="B2051" s="219">
        <v>3900</v>
      </c>
      <c r="C2051" s="1" t="s">
        <v>1034</v>
      </c>
      <c r="D2051" s="14" t="s">
        <v>684</v>
      </c>
      <c r="E2051" s="1" t="s">
        <v>684</v>
      </c>
      <c r="F2051" s="29" t="s">
        <v>1035</v>
      </c>
      <c r="G2051" s="29" t="s">
        <v>386</v>
      </c>
      <c r="H2051" s="6">
        <f t="shared" si="95"/>
        <v>-538238</v>
      </c>
      <c r="I2051" s="24">
        <v>7.8</v>
      </c>
      <c r="K2051" t="s">
        <v>917</v>
      </c>
      <c r="M2051" s="2">
        <v>500</v>
      </c>
    </row>
    <row r="2052" spans="1:13" s="81" customFormat="1" ht="12.75">
      <c r="A2052" s="1"/>
      <c r="B2052" s="219">
        <v>5000</v>
      </c>
      <c r="C2052" s="1" t="s">
        <v>1021</v>
      </c>
      <c r="D2052" s="14" t="s">
        <v>684</v>
      </c>
      <c r="E2052" s="1" t="s">
        <v>684</v>
      </c>
      <c r="F2052" s="29" t="s">
        <v>1036</v>
      </c>
      <c r="G2052" s="29" t="s">
        <v>402</v>
      </c>
      <c r="H2052" s="6">
        <f t="shared" si="95"/>
        <v>-543238</v>
      </c>
      <c r="I2052" s="24">
        <v>10</v>
      </c>
      <c r="J2052"/>
      <c r="K2052" t="s">
        <v>917</v>
      </c>
      <c r="L2052"/>
      <c r="M2052" s="2">
        <v>500</v>
      </c>
    </row>
    <row r="2053" spans="2:13" ht="12.75">
      <c r="B2053" s="318">
        <v>20000</v>
      </c>
      <c r="C2053" s="1" t="s">
        <v>1170</v>
      </c>
      <c r="D2053" s="1" t="s">
        <v>797</v>
      </c>
      <c r="E2053" s="1" t="s">
        <v>684</v>
      </c>
      <c r="F2053" s="29" t="s">
        <v>863</v>
      </c>
      <c r="G2053" s="29" t="s">
        <v>464</v>
      </c>
      <c r="H2053" s="6">
        <f t="shared" si="95"/>
        <v>-563238</v>
      </c>
      <c r="I2053" s="24">
        <f>+B2053/M2053</f>
        <v>40</v>
      </c>
      <c r="K2053" t="s">
        <v>800</v>
      </c>
      <c r="M2053" s="2">
        <v>500</v>
      </c>
    </row>
    <row r="2054" spans="1:13" ht="12.75">
      <c r="A2054" s="13"/>
      <c r="B2054" s="307">
        <f>SUM(B1998:B2053)</f>
        <v>563238</v>
      </c>
      <c r="C2054" s="13"/>
      <c r="D2054" s="13"/>
      <c r="E2054" s="13" t="s">
        <v>27</v>
      </c>
      <c r="F2054" s="20"/>
      <c r="G2054" s="20"/>
      <c r="H2054" s="79">
        <v>0</v>
      </c>
      <c r="I2054" s="80">
        <f>+B2054/M2054</f>
        <v>1126.476</v>
      </c>
      <c r="J2054" s="81"/>
      <c r="K2054" s="81"/>
      <c r="L2054" s="81"/>
      <c r="M2054" s="2">
        <v>500</v>
      </c>
    </row>
    <row r="2055" spans="2:13" ht="12.75">
      <c r="B2055" s="219"/>
      <c r="H2055" s="6">
        <f t="shared" si="95"/>
        <v>0</v>
      </c>
      <c r="I2055" s="24">
        <f>+B2055/M2055</f>
        <v>0</v>
      </c>
      <c r="M2055" s="2">
        <v>500</v>
      </c>
    </row>
    <row r="2056" spans="2:13" ht="12.75">
      <c r="B2056" s="219"/>
      <c r="H2056" s="6">
        <f t="shared" si="95"/>
        <v>0</v>
      </c>
      <c r="I2056" s="24">
        <f>+B2056/M2056</f>
        <v>0</v>
      </c>
      <c r="M2056" s="2">
        <v>500</v>
      </c>
    </row>
    <row r="2057" spans="1:13" ht="12.75">
      <c r="A2057" s="14"/>
      <c r="B2057" s="128">
        <v>1600</v>
      </c>
      <c r="C2057" s="14" t="s">
        <v>1037</v>
      </c>
      <c r="D2057" s="14" t="s">
        <v>27</v>
      </c>
      <c r="E2057" s="14" t="s">
        <v>1038</v>
      </c>
      <c r="F2057" s="29" t="s">
        <v>1039</v>
      </c>
      <c r="G2057" s="32" t="s">
        <v>76</v>
      </c>
      <c r="H2057" s="6">
        <v>-6300</v>
      </c>
      <c r="I2057" s="85">
        <v>3.2</v>
      </c>
      <c r="J2057" s="17"/>
      <c r="K2057" t="s">
        <v>933</v>
      </c>
      <c r="L2057" s="17"/>
      <c r="M2057" s="2">
        <v>500</v>
      </c>
    </row>
    <row r="2058" spans="2:13" ht="12.75">
      <c r="B2058" s="219">
        <v>2000</v>
      </c>
      <c r="C2058" s="14" t="s">
        <v>1037</v>
      </c>
      <c r="D2058" s="14" t="s">
        <v>27</v>
      </c>
      <c r="E2058" s="1" t="s">
        <v>1038</v>
      </c>
      <c r="F2058" s="29" t="s">
        <v>1040</v>
      </c>
      <c r="G2058" s="29" t="s">
        <v>76</v>
      </c>
      <c r="H2058" s="6">
        <v>-8300</v>
      </c>
      <c r="I2058" s="24">
        <v>4</v>
      </c>
      <c r="K2058" t="s">
        <v>933</v>
      </c>
      <c r="M2058" s="2">
        <v>500</v>
      </c>
    </row>
    <row r="2059" spans="2:13" ht="12.75">
      <c r="B2059" s="219">
        <v>1200</v>
      </c>
      <c r="C2059" s="1" t="s">
        <v>1037</v>
      </c>
      <c r="D2059" s="14" t="s">
        <v>27</v>
      </c>
      <c r="E2059" s="1" t="s">
        <v>1038</v>
      </c>
      <c r="F2059" s="29" t="s">
        <v>1041</v>
      </c>
      <c r="G2059" s="29" t="s">
        <v>40</v>
      </c>
      <c r="H2059" s="6">
        <v>-11150</v>
      </c>
      <c r="I2059" s="24">
        <v>2.4</v>
      </c>
      <c r="K2059" t="s">
        <v>933</v>
      </c>
      <c r="M2059" s="2">
        <v>500</v>
      </c>
    </row>
    <row r="2060" spans="2:13" ht="12.75">
      <c r="B2060" s="219">
        <v>1000</v>
      </c>
      <c r="C2060" s="1" t="s">
        <v>1037</v>
      </c>
      <c r="D2060" s="14" t="s">
        <v>27</v>
      </c>
      <c r="E2060" s="1" t="s">
        <v>1038</v>
      </c>
      <c r="F2060" s="29" t="s">
        <v>1042</v>
      </c>
      <c r="G2060" s="29" t="s">
        <v>81</v>
      </c>
      <c r="H2060" s="6">
        <v>-43800</v>
      </c>
      <c r="I2060" s="24">
        <v>2</v>
      </c>
      <c r="K2060" t="s">
        <v>933</v>
      </c>
      <c r="M2060" s="2">
        <v>500</v>
      </c>
    </row>
    <row r="2061" spans="2:13" ht="12.75">
      <c r="B2061" s="219">
        <v>2500</v>
      </c>
      <c r="C2061" s="1" t="s">
        <v>1037</v>
      </c>
      <c r="D2061" s="14" t="s">
        <v>27</v>
      </c>
      <c r="E2061" s="1" t="s">
        <v>1038</v>
      </c>
      <c r="F2061" s="29" t="s">
        <v>1043</v>
      </c>
      <c r="G2061" s="29" t="s">
        <v>81</v>
      </c>
      <c r="H2061" s="6">
        <v>-46300</v>
      </c>
      <c r="I2061" s="24">
        <v>5</v>
      </c>
      <c r="K2061" t="s">
        <v>933</v>
      </c>
      <c r="M2061" s="2">
        <v>500</v>
      </c>
    </row>
    <row r="2062" spans="2:13" ht="12.75">
      <c r="B2062" s="219">
        <v>1200</v>
      </c>
      <c r="C2062" s="1" t="s">
        <v>1037</v>
      </c>
      <c r="D2062" s="14" t="s">
        <v>27</v>
      </c>
      <c r="E2062" s="1" t="s">
        <v>1038</v>
      </c>
      <c r="F2062" s="29" t="s">
        <v>1044</v>
      </c>
      <c r="G2062" s="29" t="s">
        <v>81</v>
      </c>
      <c r="H2062" s="6">
        <v>-47500</v>
      </c>
      <c r="I2062" s="24">
        <v>2.4</v>
      </c>
      <c r="K2062" t="s">
        <v>933</v>
      </c>
      <c r="M2062" s="2">
        <v>500</v>
      </c>
    </row>
    <row r="2063" spans="2:13" ht="12.75">
      <c r="B2063" s="219">
        <v>1000</v>
      </c>
      <c r="C2063" s="1" t="s">
        <v>1037</v>
      </c>
      <c r="D2063" s="14" t="s">
        <v>27</v>
      </c>
      <c r="E2063" s="1" t="s">
        <v>1038</v>
      </c>
      <c r="F2063" s="29" t="s">
        <v>1045</v>
      </c>
      <c r="G2063" s="29" t="s">
        <v>81</v>
      </c>
      <c r="H2063" s="6">
        <v>-48500</v>
      </c>
      <c r="I2063" s="24">
        <v>2</v>
      </c>
      <c r="K2063" t="s">
        <v>933</v>
      </c>
      <c r="M2063" s="2">
        <v>500</v>
      </c>
    </row>
    <row r="2064" spans="2:13" ht="12.75">
      <c r="B2064" s="219">
        <v>1600</v>
      </c>
      <c r="C2064" s="1" t="s">
        <v>1037</v>
      </c>
      <c r="D2064" s="14" t="s">
        <v>27</v>
      </c>
      <c r="E2064" s="1" t="s">
        <v>1038</v>
      </c>
      <c r="F2064" s="29" t="s">
        <v>1046</v>
      </c>
      <c r="G2064" s="29" t="s">
        <v>81</v>
      </c>
      <c r="H2064" s="6">
        <v>-50100</v>
      </c>
      <c r="I2064" s="24">
        <v>3.2</v>
      </c>
      <c r="K2064" t="s">
        <v>933</v>
      </c>
      <c r="M2064" s="2">
        <v>500</v>
      </c>
    </row>
    <row r="2065" spans="2:13" ht="12.75">
      <c r="B2065" s="219">
        <v>2500</v>
      </c>
      <c r="C2065" s="1" t="s">
        <v>1037</v>
      </c>
      <c r="D2065" s="14" t="s">
        <v>27</v>
      </c>
      <c r="E2065" s="1" t="s">
        <v>1038</v>
      </c>
      <c r="F2065" s="29" t="s">
        <v>1047</v>
      </c>
      <c r="G2065" s="29" t="s">
        <v>81</v>
      </c>
      <c r="H2065" s="6">
        <v>-52600</v>
      </c>
      <c r="I2065" s="24">
        <v>5</v>
      </c>
      <c r="K2065" t="s">
        <v>933</v>
      </c>
      <c r="M2065" s="2">
        <v>500</v>
      </c>
    </row>
    <row r="2066" spans="2:13" ht="12.75">
      <c r="B2066" s="219">
        <v>500</v>
      </c>
      <c r="C2066" s="1" t="s">
        <v>1037</v>
      </c>
      <c r="D2066" s="14" t="s">
        <v>27</v>
      </c>
      <c r="E2066" s="1" t="s">
        <v>1038</v>
      </c>
      <c r="F2066" s="29" t="s">
        <v>1048</v>
      </c>
      <c r="G2066" s="29" t="s">
        <v>84</v>
      </c>
      <c r="H2066" s="6">
        <v>-56200</v>
      </c>
      <c r="I2066" s="24">
        <v>1</v>
      </c>
      <c r="K2066" t="s">
        <v>933</v>
      </c>
      <c r="M2066" s="2">
        <v>500</v>
      </c>
    </row>
    <row r="2067" spans="2:13" ht="12.75">
      <c r="B2067" s="219">
        <v>1000</v>
      </c>
      <c r="C2067" s="1" t="s">
        <v>1037</v>
      </c>
      <c r="D2067" s="14" t="s">
        <v>27</v>
      </c>
      <c r="E2067" s="1" t="s">
        <v>1038</v>
      </c>
      <c r="F2067" s="29" t="s">
        <v>1049</v>
      </c>
      <c r="G2067" s="29" t="s">
        <v>84</v>
      </c>
      <c r="H2067" s="6">
        <v>-57200</v>
      </c>
      <c r="I2067" s="24">
        <v>2</v>
      </c>
      <c r="K2067" t="s">
        <v>933</v>
      </c>
      <c r="M2067" s="2">
        <v>500</v>
      </c>
    </row>
    <row r="2068" spans="2:13" ht="12.75">
      <c r="B2068" s="219">
        <v>1600</v>
      </c>
      <c r="C2068" s="1" t="s">
        <v>1037</v>
      </c>
      <c r="D2068" s="14" t="s">
        <v>27</v>
      </c>
      <c r="E2068" s="1" t="s">
        <v>1038</v>
      </c>
      <c r="F2068" s="29" t="s">
        <v>1050</v>
      </c>
      <c r="G2068" s="29" t="s">
        <v>188</v>
      </c>
      <c r="H2068" s="6">
        <v>-58800</v>
      </c>
      <c r="I2068" s="24">
        <v>3.2</v>
      </c>
      <c r="K2068" t="s">
        <v>933</v>
      </c>
      <c r="M2068" s="2">
        <v>500</v>
      </c>
    </row>
    <row r="2069" spans="2:13" ht="12.75">
      <c r="B2069" s="219">
        <v>1200</v>
      </c>
      <c r="C2069" s="1" t="s">
        <v>1037</v>
      </c>
      <c r="D2069" s="14" t="s">
        <v>27</v>
      </c>
      <c r="E2069" s="1" t="s">
        <v>1038</v>
      </c>
      <c r="F2069" s="29" t="s">
        <v>1051</v>
      </c>
      <c r="G2069" s="29" t="s">
        <v>188</v>
      </c>
      <c r="H2069" s="6">
        <v>-60000</v>
      </c>
      <c r="I2069" s="24">
        <v>2.4</v>
      </c>
      <c r="K2069" t="s">
        <v>933</v>
      </c>
      <c r="M2069" s="2">
        <v>500</v>
      </c>
    </row>
    <row r="2070" spans="2:13" ht="12.75">
      <c r="B2070" s="219">
        <v>1600</v>
      </c>
      <c r="C2070" s="1" t="s">
        <v>1037</v>
      </c>
      <c r="D2070" s="14" t="s">
        <v>27</v>
      </c>
      <c r="E2070" s="1" t="s">
        <v>1038</v>
      </c>
      <c r="F2070" s="29" t="s">
        <v>1052</v>
      </c>
      <c r="G2070" s="29" t="s">
        <v>188</v>
      </c>
      <c r="H2070" s="6">
        <v>-61600</v>
      </c>
      <c r="I2070" s="24">
        <v>3.2</v>
      </c>
      <c r="K2070" t="s">
        <v>933</v>
      </c>
      <c r="M2070" s="2">
        <v>500</v>
      </c>
    </row>
    <row r="2071" spans="2:13" ht="12.75">
      <c r="B2071" s="219">
        <v>1200</v>
      </c>
      <c r="C2071" s="1" t="s">
        <v>1037</v>
      </c>
      <c r="D2071" s="14" t="s">
        <v>27</v>
      </c>
      <c r="E2071" s="1" t="s">
        <v>1038</v>
      </c>
      <c r="F2071" s="29" t="s">
        <v>1053</v>
      </c>
      <c r="G2071" s="29" t="s">
        <v>188</v>
      </c>
      <c r="H2071" s="6">
        <v>-62800</v>
      </c>
      <c r="I2071" s="24">
        <v>2.4</v>
      </c>
      <c r="K2071" t="s">
        <v>933</v>
      </c>
      <c r="M2071" s="2">
        <v>500</v>
      </c>
    </row>
    <row r="2072" spans="2:13" ht="12.75">
      <c r="B2072" s="219">
        <v>2000</v>
      </c>
      <c r="C2072" s="1" t="s">
        <v>1037</v>
      </c>
      <c r="D2072" s="14" t="s">
        <v>27</v>
      </c>
      <c r="E2072" s="1" t="s">
        <v>1038</v>
      </c>
      <c r="F2072" s="29" t="s">
        <v>1054</v>
      </c>
      <c r="G2072" s="29" t="s">
        <v>188</v>
      </c>
      <c r="H2072" s="6">
        <v>-64800</v>
      </c>
      <c r="I2072" s="24">
        <v>4</v>
      </c>
      <c r="K2072" t="s">
        <v>933</v>
      </c>
      <c r="M2072" s="2">
        <v>500</v>
      </c>
    </row>
    <row r="2073" spans="2:13" ht="12.75">
      <c r="B2073" s="219">
        <v>500</v>
      </c>
      <c r="C2073" s="1" t="s">
        <v>1037</v>
      </c>
      <c r="D2073" s="14" t="s">
        <v>27</v>
      </c>
      <c r="E2073" s="1" t="s">
        <v>1038</v>
      </c>
      <c r="F2073" s="29" t="s">
        <v>1055</v>
      </c>
      <c r="G2073" s="29" t="s">
        <v>190</v>
      </c>
      <c r="H2073" s="6">
        <v>-65300</v>
      </c>
      <c r="I2073" s="24">
        <v>1</v>
      </c>
      <c r="K2073" t="s">
        <v>933</v>
      </c>
      <c r="M2073" s="2">
        <v>500</v>
      </c>
    </row>
    <row r="2074" spans="2:13" ht="12.75">
      <c r="B2074" s="219">
        <v>1600</v>
      </c>
      <c r="C2074" s="1" t="s">
        <v>1037</v>
      </c>
      <c r="D2074" s="14" t="s">
        <v>27</v>
      </c>
      <c r="E2074" s="1" t="s">
        <v>1038</v>
      </c>
      <c r="F2074" s="29" t="s">
        <v>1056</v>
      </c>
      <c r="G2074" s="29" t="s">
        <v>211</v>
      </c>
      <c r="H2074" s="6">
        <v>-87900</v>
      </c>
      <c r="I2074" s="24">
        <v>3.2</v>
      </c>
      <c r="K2074" t="s">
        <v>933</v>
      </c>
      <c r="M2074" s="2">
        <v>500</v>
      </c>
    </row>
    <row r="2075" spans="2:13" ht="12.75">
      <c r="B2075" s="219">
        <v>800</v>
      </c>
      <c r="C2075" s="1" t="s">
        <v>1037</v>
      </c>
      <c r="D2075" s="14" t="s">
        <v>27</v>
      </c>
      <c r="E2075" s="1" t="s">
        <v>1038</v>
      </c>
      <c r="F2075" s="29" t="s">
        <v>1057</v>
      </c>
      <c r="G2075" s="29" t="s">
        <v>211</v>
      </c>
      <c r="H2075" s="6">
        <v>-88700</v>
      </c>
      <c r="I2075" s="24">
        <v>1.6</v>
      </c>
      <c r="K2075" t="s">
        <v>933</v>
      </c>
      <c r="M2075" s="2">
        <v>500</v>
      </c>
    </row>
    <row r="2076" spans="2:13" ht="12.75">
      <c r="B2076" s="219">
        <v>500</v>
      </c>
      <c r="C2076" s="1" t="s">
        <v>1037</v>
      </c>
      <c r="D2076" s="14" t="s">
        <v>27</v>
      </c>
      <c r="E2076" s="1" t="s">
        <v>1038</v>
      </c>
      <c r="F2076" s="29" t="s">
        <v>1058</v>
      </c>
      <c r="G2076" s="29" t="s">
        <v>114</v>
      </c>
      <c r="H2076" s="6">
        <v>-93350</v>
      </c>
      <c r="I2076" s="24">
        <v>1</v>
      </c>
      <c r="K2076" t="s">
        <v>933</v>
      </c>
      <c r="M2076" s="2">
        <v>500</v>
      </c>
    </row>
    <row r="2077" spans="2:13" ht="12.75">
      <c r="B2077" s="219">
        <v>1200</v>
      </c>
      <c r="C2077" s="1" t="s">
        <v>1037</v>
      </c>
      <c r="D2077" s="14" t="s">
        <v>27</v>
      </c>
      <c r="E2077" s="1" t="s">
        <v>1038</v>
      </c>
      <c r="F2077" s="29" t="s">
        <v>1059</v>
      </c>
      <c r="G2077" s="29" t="s">
        <v>114</v>
      </c>
      <c r="H2077" s="6">
        <v>-94550</v>
      </c>
      <c r="I2077" s="24">
        <v>2.4</v>
      </c>
      <c r="K2077" t="s">
        <v>933</v>
      </c>
      <c r="M2077" s="2">
        <v>500</v>
      </c>
    </row>
    <row r="2078" spans="2:13" ht="12.75">
      <c r="B2078" s="219">
        <v>800</v>
      </c>
      <c r="C2078" s="1" t="s">
        <v>1037</v>
      </c>
      <c r="D2078" s="14" t="s">
        <v>27</v>
      </c>
      <c r="E2078" s="1" t="s">
        <v>1038</v>
      </c>
      <c r="F2078" s="29" t="s">
        <v>1060</v>
      </c>
      <c r="G2078" s="29" t="s">
        <v>114</v>
      </c>
      <c r="H2078" s="6">
        <v>-95350</v>
      </c>
      <c r="I2078" s="24">
        <v>1.6</v>
      </c>
      <c r="K2078" t="s">
        <v>933</v>
      </c>
      <c r="M2078" s="2">
        <v>500</v>
      </c>
    </row>
    <row r="2079" spans="2:13" ht="12.75">
      <c r="B2079" s="219">
        <v>2000</v>
      </c>
      <c r="C2079" s="1" t="s">
        <v>1037</v>
      </c>
      <c r="D2079" s="14" t="s">
        <v>27</v>
      </c>
      <c r="E2079" s="1" t="s">
        <v>1038</v>
      </c>
      <c r="F2079" s="29" t="s">
        <v>1061</v>
      </c>
      <c r="G2079" s="29" t="s">
        <v>257</v>
      </c>
      <c r="H2079" s="6">
        <v>-103700</v>
      </c>
      <c r="I2079" s="24">
        <v>4</v>
      </c>
      <c r="K2079" t="s">
        <v>933</v>
      </c>
      <c r="M2079" s="2">
        <v>500</v>
      </c>
    </row>
    <row r="2080" spans="2:13" ht="12.75">
      <c r="B2080" s="219">
        <v>1200</v>
      </c>
      <c r="C2080" s="1" t="s">
        <v>1037</v>
      </c>
      <c r="D2080" s="14" t="s">
        <v>27</v>
      </c>
      <c r="E2080" s="1" t="s">
        <v>1038</v>
      </c>
      <c r="F2080" s="29" t="s">
        <v>1062</v>
      </c>
      <c r="G2080" s="29" t="s">
        <v>266</v>
      </c>
      <c r="H2080" s="6">
        <v>-116575</v>
      </c>
      <c r="I2080" s="24">
        <v>2.4</v>
      </c>
      <c r="K2080" t="s">
        <v>933</v>
      </c>
      <c r="M2080" s="2">
        <v>500</v>
      </c>
    </row>
    <row r="2081" spans="2:13" ht="12.75">
      <c r="B2081" s="219">
        <v>2000</v>
      </c>
      <c r="C2081" s="1" t="s">
        <v>1037</v>
      </c>
      <c r="D2081" s="14" t="s">
        <v>27</v>
      </c>
      <c r="E2081" s="1" t="s">
        <v>1038</v>
      </c>
      <c r="F2081" s="29" t="s">
        <v>1063</v>
      </c>
      <c r="G2081" s="29" t="s">
        <v>266</v>
      </c>
      <c r="H2081" s="6">
        <v>-118575</v>
      </c>
      <c r="I2081" s="24">
        <v>4</v>
      </c>
      <c r="K2081" t="s">
        <v>933</v>
      </c>
      <c r="M2081" s="2">
        <v>500</v>
      </c>
    </row>
    <row r="2082" spans="2:13" ht="12.75">
      <c r="B2082" s="219">
        <v>3000</v>
      </c>
      <c r="C2082" s="1" t="s">
        <v>1037</v>
      </c>
      <c r="D2082" s="14" t="s">
        <v>27</v>
      </c>
      <c r="E2082" s="1" t="s">
        <v>1038</v>
      </c>
      <c r="F2082" s="29" t="s">
        <v>1064</v>
      </c>
      <c r="G2082" s="29" t="s">
        <v>289</v>
      </c>
      <c r="H2082" s="6">
        <v>-121575</v>
      </c>
      <c r="I2082" s="24">
        <v>6</v>
      </c>
      <c r="K2082" t="s">
        <v>933</v>
      </c>
      <c r="M2082" s="2">
        <v>500</v>
      </c>
    </row>
    <row r="2083" spans="2:13" ht="12.75">
      <c r="B2083" s="219">
        <v>800</v>
      </c>
      <c r="C2083" s="1" t="s">
        <v>1037</v>
      </c>
      <c r="D2083" s="14" t="s">
        <v>27</v>
      </c>
      <c r="E2083" s="1" t="s">
        <v>1038</v>
      </c>
      <c r="F2083" s="29" t="s">
        <v>1065</v>
      </c>
      <c r="G2083" s="29" t="s">
        <v>369</v>
      </c>
      <c r="H2083" s="6">
        <v>-132750</v>
      </c>
      <c r="I2083" s="24">
        <v>1.6</v>
      </c>
      <c r="K2083" t="s">
        <v>933</v>
      </c>
      <c r="M2083" s="2">
        <v>500</v>
      </c>
    </row>
    <row r="2084" spans="2:13" ht="12.75">
      <c r="B2084" s="219">
        <v>1000</v>
      </c>
      <c r="C2084" s="1" t="s">
        <v>1037</v>
      </c>
      <c r="D2084" s="14" t="s">
        <v>27</v>
      </c>
      <c r="E2084" s="1" t="s">
        <v>1038</v>
      </c>
      <c r="F2084" s="29" t="s">
        <v>1066</v>
      </c>
      <c r="G2084" s="29" t="s">
        <v>369</v>
      </c>
      <c r="H2084" s="6">
        <v>-133750</v>
      </c>
      <c r="I2084" s="24">
        <v>2</v>
      </c>
      <c r="K2084" t="s">
        <v>933</v>
      </c>
      <c r="M2084" s="2">
        <v>500</v>
      </c>
    </row>
    <row r="2085" spans="2:13" ht="12.75">
      <c r="B2085" s="219">
        <v>2000</v>
      </c>
      <c r="C2085" s="1" t="s">
        <v>1037</v>
      </c>
      <c r="D2085" s="14" t="s">
        <v>27</v>
      </c>
      <c r="E2085" s="1" t="s">
        <v>1038</v>
      </c>
      <c r="F2085" s="29" t="s">
        <v>1067</v>
      </c>
      <c r="G2085" s="29" t="s">
        <v>380</v>
      </c>
      <c r="H2085" s="6">
        <v>-153950</v>
      </c>
      <c r="I2085" s="24">
        <v>4</v>
      </c>
      <c r="K2085" t="s">
        <v>933</v>
      </c>
      <c r="M2085" s="2">
        <v>500</v>
      </c>
    </row>
    <row r="2086" spans="2:13" ht="12.75">
      <c r="B2086" s="219">
        <v>800</v>
      </c>
      <c r="C2086" s="1" t="s">
        <v>1037</v>
      </c>
      <c r="D2086" s="14" t="s">
        <v>27</v>
      </c>
      <c r="E2086" s="1" t="s">
        <v>1038</v>
      </c>
      <c r="F2086" s="29" t="s">
        <v>1068</v>
      </c>
      <c r="G2086" s="29" t="s">
        <v>380</v>
      </c>
      <c r="H2086" s="6">
        <v>-154750</v>
      </c>
      <c r="I2086" s="24">
        <v>1.6</v>
      </c>
      <c r="K2086" t="s">
        <v>933</v>
      </c>
      <c r="M2086" s="2">
        <v>500</v>
      </c>
    </row>
    <row r="2087" spans="2:13" ht="12.75">
      <c r="B2087" s="219">
        <v>1500</v>
      </c>
      <c r="C2087" s="1" t="s">
        <v>1037</v>
      </c>
      <c r="D2087" s="14" t="s">
        <v>27</v>
      </c>
      <c r="E2087" s="1" t="s">
        <v>1038</v>
      </c>
      <c r="F2087" s="29" t="s">
        <v>1069</v>
      </c>
      <c r="G2087" s="29" t="s">
        <v>384</v>
      </c>
      <c r="H2087" s="6">
        <v>-161400</v>
      </c>
      <c r="I2087" s="24">
        <v>3</v>
      </c>
      <c r="K2087" t="s">
        <v>933</v>
      </c>
      <c r="M2087" s="2">
        <v>500</v>
      </c>
    </row>
    <row r="2088" spans="2:13" ht="12.75">
      <c r="B2088" s="219">
        <v>800</v>
      </c>
      <c r="C2088" s="1" t="s">
        <v>1037</v>
      </c>
      <c r="D2088" s="14" t="s">
        <v>27</v>
      </c>
      <c r="E2088" s="1" t="s">
        <v>1038</v>
      </c>
      <c r="F2088" s="29" t="s">
        <v>1070</v>
      </c>
      <c r="G2088" s="29" t="s">
        <v>384</v>
      </c>
      <c r="H2088" s="6">
        <v>-162200</v>
      </c>
      <c r="I2088" s="24">
        <v>1.6</v>
      </c>
      <c r="K2088" t="s">
        <v>933</v>
      </c>
      <c r="M2088" s="2">
        <v>500</v>
      </c>
    </row>
    <row r="2089" spans="2:13" ht="12.75">
      <c r="B2089" s="219">
        <v>1000</v>
      </c>
      <c r="C2089" s="1" t="s">
        <v>1037</v>
      </c>
      <c r="D2089" s="14" t="s">
        <v>27</v>
      </c>
      <c r="E2089" s="1" t="s">
        <v>1038</v>
      </c>
      <c r="F2089" s="29" t="s">
        <v>1071</v>
      </c>
      <c r="G2089" s="29" t="s">
        <v>384</v>
      </c>
      <c r="H2089" s="6">
        <v>-163200</v>
      </c>
      <c r="I2089" s="24">
        <v>2</v>
      </c>
      <c r="K2089" t="s">
        <v>933</v>
      </c>
      <c r="M2089" s="2">
        <v>500</v>
      </c>
    </row>
    <row r="2090" spans="2:13" ht="12.75">
      <c r="B2090" s="219">
        <v>800</v>
      </c>
      <c r="C2090" s="1" t="s">
        <v>1037</v>
      </c>
      <c r="D2090" s="14" t="s">
        <v>27</v>
      </c>
      <c r="E2090" s="1" t="s">
        <v>1038</v>
      </c>
      <c r="F2090" s="29" t="s">
        <v>1072</v>
      </c>
      <c r="G2090" s="29" t="s">
        <v>386</v>
      </c>
      <c r="H2090" s="6">
        <v>-183375</v>
      </c>
      <c r="I2090" s="24">
        <v>1.6</v>
      </c>
      <c r="K2090" t="s">
        <v>933</v>
      </c>
      <c r="M2090" s="2">
        <v>500</v>
      </c>
    </row>
    <row r="2091" spans="2:13" ht="12.75">
      <c r="B2091" s="219">
        <v>1000</v>
      </c>
      <c r="C2091" s="1" t="s">
        <v>1037</v>
      </c>
      <c r="D2091" s="14" t="s">
        <v>27</v>
      </c>
      <c r="E2091" s="1" t="s">
        <v>1038</v>
      </c>
      <c r="F2091" s="29" t="s">
        <v>1073</v>
      </c>
      <c r="G2091" s="29" t="s">
        <v>402</v>
      </c>
      <c r="H2091" s="6">
        <v>-188575</v>
      </c>
      <c r="I2091" s="24">
        <v>2</v>
      </c>
      <c r="K2091" t="s">
        <v>933</v>
      </c>
      <c r="M2091" s="2">
        <v>500</v>
      </c>
    </row>
    <row r="2092" spans="1:13" s="81" customFormat="1" ht="12.75">
      <c r="A2092" s="13"/>
      <c r="B2092" s="307">
        <f>SUM(B2057:B2091)</f>
        <v>47000</v>
      </c>
      <c r="C2092" s="13" t="s">
        <v>1037</v>
      </c>
      <c r="D2092" s="13"/>
      <c r="E2092" s="13"/>
      <c r="F2092" s="20"/>
      <c r="G2092" s="20"/>
      <c r="H2092" s="79">
        <v>0</v>
      </c>
      <c r="I2092" s="80">
        <f>+B2092/M2092</f>
        <v>94</v>
      </c>
      <c r="M2092" s="2">
        <v>500</v>
      </c>
    </row>
    <row r="2093" spans="8:13" ht="12.75">
      <c r="H2093" s="6">
        <f aca="true" t="shared" si="96" ref="H2093:H2100">H2092-B2093</f>
        <v>0</v>
      </c>
      <c r="I2093" s="24">
        <f>+B2093/M2093</f>
        <v>0</v>
      </c>
      <c r="M2093" s="2">
        <v>500</v>
      </c>
    </row>
    <row r="2094" spans="8:13" ht="12.75">
      <c r="H2094" s="6">
        <f t="shared" si="96"/>
        <v>0</v>
      </c>
      <c r="I2094" s="24">
        <f>+B2094/M2094</f>
        <v>0</v>
      </c>
      <c r="M2094" s="2">
        <v>500</v>
      </c>
    </row>
    <row r="2095" spans="2:13" ht="12.75">
      <c r="B2095" s="173">
        <v>1950</v>
      </c>
      <c r="C2095" s="1" t="s">
        <v>1117</v>
      </c>
      <c r="D2095" s="14" t="s">
        <v>684</v>
      </c>
      <c r="E2095" s="1" t="s">
        <v>1075</v>
      </c>
      <c r="F2095" s="29" t="s">
        <v>1118</v>
      </c>
      <c r="G2095" s="29" t="s">
        <v>382</v>
      </c>
      <c r="H2095" s="6">
        <f t="shared" si="96"/>
        <v>-1950</v>
      </c>
      <c r="I2095" s="24">
        <f>+B2095/M2095</f>
        <v>3.9</v>
      </c>
      <c r="K2095" t="s">
        <v>917</v>
      </c>
      <c r="M2095" s="2">
        <v>500</v>
      </c>
    </row>
    <row r="2096" spans="2:13" ht="12.75">
      <c r="B2096" s="173">
        <v>2450</v>
      </c>
      <c r="C2096" s="1" t="s">
        <v>1119</v>
      </c>
      <c r="D2096" s="14" t="s">
        <v>684</v>
      </c>
      <c r="E2096" s="1" t="s">
        <v>1075</v>
      </c>
      <c r="F2096" s="29" t="s">
        <v>1120</v>
      </c>
      <c r="G2096" s="29" t="s">
        <v>382</v>
      </c>
      <c r="H2096" s="6">
        <f t="shared" si="96"/>
        <v>-4400</v>
      </c>
      <c r="I2096" s="24">
        <f>+B2096/M2096</f>
        <v>4.9</v>
      </c>
      <c r="K2096" t="s">
        <v>917</v>
      </c>
      <c r="M2096" s="2">
        <v>500</v>
      </c>
    </row>
    <row r="2097" spans="2:13" ht="12.75">
      <c r="B2097" s="173">
        <v>4000</v>
      </c>
      <c r="C2097" s="1" t="s">
        <v>1074</v>
      </c>
      <c r="D2097" s="14" t="s">
        <v>684</v>
      </c>
      <c r="E2097" s="1" t="s">
        <v>1075</v>
      </c>
      <c r="F2097" s="32" t="s">
        <v>958</v>
      </c>
      <c r="G2097" s="29" t="s">
        <v>384</v>
      </c>
      <c r="H2097" s="6">
        <f t="shared" si="96"/>
        <v>-8400</v>
      </c>
      <c r="I2097" s="24">
        <v>8</v>
      </c>
      <c r="K2097" t="s">
        <v>917</v>
      </c>
      <c r="M2097" s="2">
        <v>500</v>
      </c>
    </row>
    <row r="2098" spans="2:13" ht="12.75">
      <c r="B2098" s="173">
        <v>10400</v>
      </c>
      <c r="C2098" s="1" t="s">
        <v>1076</v>
      </c>
      <c r="D2098" s="14" t="s">
        <v>684</v>
      </c>
      <c r="E2098" s="1" t="s">
        <v>1075</v>
      </c>
      <c r="F2098" s="29" t="s">
        <v>1124</v>
      </c>
      <c r="G2098" s="29" t="s">
        <v>384</v>
      </c>
      <c r="H2098" s="6">
        <f t="shared" si="96"/>
        <v>-18800</v>
      </c>
      <c r="I2098" s="24">
        <f>+B2098/M2098</f>
        <v>20.8</v>
      </c>
      <c r="K2098" t="s">
        <v>917</v>
      </c>
      <c r="M2098" s="2">
        <v>500</v>
      </c>
    </row>
    <row r="2099" spans="2:13" ht="12.75">
      <c r="B2099" s="313">
        <v>5100</v>
      </c>
      <c r="C2099" s="14" t="s">
        <v>1157</v>
      </c>
      <c r="D2099" s="14" t="s">
        <v>684</v>
      </c>
      <c r="E2099" s="1" t="s">
        <v>1075</v>
      </c>
      <c r="F2099" s="29" t="s">
        <v>1121</v>
      </c>
      <c r="G2099" s="29" t="s">
        <v>386</v>
      </c>
      <c r="H2099" s="6">
        <f t="shared" si="96"/>
        <v>-23900</v>
      </c>
      <c r="I2099" s="24">
        <f>+B2099/M2099</f>
        <v>10.2</v>
      </c>
      <c r="K2099" t="s">
        <v>917</v>
      </c>
      <c r="M2099" s="2">
        <v>500</v>
      </c>
    </row>
    <row r="2100" spans="2:13" ht="12.75">
      <c r="B2100" s="173">
        <v>6500</v>
      </c>
      <c r="C2100" s="1" t="s">
        <v>1122</v>
      </c>
      <c r="D2100" s="14" t="s">
        <v>684</v>
      </c>
      <c r="E2100" s="1" t="s">
        <v>1075</v>
      </c>
      <c r="F2100" s="29" t="s">
        <v>1123</v>
      </c>
      <c r="G2100" s="29" t="s">
        <v>386</v>
      </c>
      <c r="H2100" s="6">
        <f t="shared" si="96"/>
        <v>-30400</v>
      </c>
      <c r="I2100" s="24">
        <f>+B2100/M2100</f>
        <v>13</v>
      </c>
      <c r="K2100" t="s">
        <v>917</v>
      </c>
      <c r="M2100" s="2">
        <v>500</v>
      </c>
    </row>
    <row r="2101" spans="1:13" s="81" customFormat="1" ht="12.75">
      <c r="A2101" s="13"/>
      <c r="B2101" s="186">
        <f>SUM(B2095:B2100)</f>
        <v>30400</v>
      </c>
      <c r="C2101" s="13"/>
      <c r="D2101" s="13"/>
      <c r="E2101" s="13" t="s">
        <v>1075</v>
      </c>
      <c r="F2101" s="20"/>
      <c r="G2101" s="20"/>
      <c r="H2101" s="79">
        <v>0</v>
      </c>
      <c r="I2101" s="80">
        <f aca="true" t="shared" si="97" ref="I2101:I2125">+B2101/M2101</f>
        <v>60.8</v>
      </c>
      <c r="M2101" s="2">
        <v>500</v>
      </c>
    </row>
    <row r="2102" spans="8:13" ht="12.75">
      <c r="H2102" s="6">
        <f>H2101-B2102</f>
        <v>0</v>
      </c>
      <c r="I2102" s="24">
        <f t="shared" si="97"/>
        <v>0</v>
      </c>
      <c r="M2102" s="2">
        <v>500</v>
      </c>
    </row>
    <row r="2103" spans="9:13" ht="12.75">
      <c r="I2103" s="24"/>
      <c r="M2103" s="2">
        <v>500</v>
      </c>
    </row>
    <row r="2104" spans="1:13" ht="12.75">
      <c r="A2104" s="14"/>
      <c r="B2104" s="300">
        <v>125000</v>
      </c>
      <c r="C2104" s="268" t="s">
        <v>1130</v>
      </c>
      <c r="D2104" s="14" t="s">
        <v>514</v>
      </c>
      <c r="E2104" s="1" t="s">
        <v>1128</v>
      </c>
      <c r="F2104" s="29" t="s">
        <v>719</v>
      </c>
      <c r="G2104" s="32" t="s">
        <v>1129</v>
      </c>
      <c r="H2104" s="6">
        <f>H2102-B2104</f>
        <v>-125000</v>
      </c>
      <c r="I2104" s="24">
        <f t="shared" si="97"/>
        <v>250</v>
      </c>
      <c r="K2104" t="s">
        <v>515</v>
      </c>
      <c r="M2104" s="2">
        <v>500</v>
      </c>
    </row>
    <row r="2105" spans="1:14" s="81" customFormat="1" ht="12.75">
      <c r="A2105" s="13"/>
      <c r="B2105" s="186">
        <f>SUM(B2104:B2104)</f>
        <v>125000</v>
      </c>
      <c r="C2105" s="92" t="s">
        <v>722</v>
      </c>
      <c r="D2105" s="13"/>
      <c r="E2105" s="92"/>
      <c r="F2105" s="20"/>
      <c r="G2105" s="20"/>
      <c r="H2105" s="79">
        <v>0</v>
      </c>
      <c r="I2105" s="80">
        <f t="shared" si="97"/>
        <v>250</v>
      </c>
      <c r="J2105" s="92"/>
      <c r="K2105" s="92"/>
      <c r="L2105" s="92"/>
      <c r="M2105" s="2">
        <v>500</v>
      </c>
      <c r="N2105" s="96"/>
    </row>
    <row r="2106" spans="8:13" ht="12.75">
      <c r="H2106" s="6">
        <f>H2102-B2106</f>
        <v>0</v>
      </c>
      <c r="I2106" s="24">
        <f t="shared" si="97"/>
        <v>0</v>
      </c>
      <c r="M2106" s="2">
        <v>500</v>
      </c>
    </row>
    <row r="2107" spans="9:13" ht="12.75">
      <c r="I2107" s="24"/>
      <c r="M2107" s="2">
        <v>500</v>
      </c>
    </row>
    <row r="2108" spans="1:13" ht="12.75">
      <c r="A2108" s="14"/>
      <c r="B2108" s="299">
        <v>4000</v>
      </c>
      <c r="C2108" s="14" t="s">
        <v>1077</v>
      </c>
      <c r="D2108" s="14" t="s">
        <v>684</v>
      </c>
      <c r="E2108" s="14" t="s">
        <v>1078</v>
      </c>
      <c r="F2108" s="112" t="s">
        <v>725</v>
      </c>
      <c r="G2108" s="32" t="s">
        <v>402</v>
      </c>
      <c r="H2108" s="6">
        <f>H2106-B2108</f>
        <v>-4000</v>
      </c>
      <c r="I2108" s="24">
        <f t="shared" si="97"/>
        <v>8</v>
      </c>
      <c r="J2108" s="17"/>
      <c r="K2108" s="17"/>
      <c r="L2108" s="17"/>
      <c r="M2108" s="2">
        <v>500</v>
      </c>
    </row>
    <row r="2109" spans="1:13" ht="12.75">
      <c r="A2109" s="14"/>
      <c r="B2109" s="299">
        <v>7156</v>
      </c>
      <c r="C2109" s="14" t="s">
        <v>1077</v>
      </c>
      <c r="D2109" s="14" t="s">
        <v>684</v>
      </c>
      <c r="E2109" s="14" t="s">
        <v>1079</v>
      </c>
      <c r="F2109" s="112" t="s">
        <v>725</v>
      </c>
      <c r="G2109" s="32" t="s">
        <v>402</v>
      </c>
      <c r="H2109" s="113">
        <f>H2108-B2109</f>
        <v>-11156</v>
      </c>
      <c r="I2109" s="24">
        <f t="shared" si="97"/>
        <v>14.312</v>
      </c>
      <c r="J2109" s="17"/>
      <c r="K2109" s="17"/>
      <c r="L2109" s="17"/>
      <c r="M2109" s="2">
        <v>500</v>
      </c>
    </row>
    <row r="2110" spans="1:13" ht="12.75">
      <c r="A2110" s="13"/>
      <c r="B2110" s="301">
        <f>SUM(B2108:B2109)</f>
        <v>11156</v>
      </c>
      <c r="C2110" s="13" t="s">
        <v>1077</v>
      </c>
      <c r="D2110" s="13"/>
      <c r="E2110" s="13"/>
      <c r="F2110" s="129"/>
      <c r="G2110" s="20"/>
      <c r="H2110" s="130">
        <v>0</v>
      </c>
      <c r="I2110" s="80">
        <f t="shared" si="97"/>
        <v>22.312</v>
      </c>
      <c r="J2110" s="81"/>
      <c r="K2110" s="81"/>
      <c r="L2110" s="81"/>
      <c r="M2110" s="2">
        <v>500</v>
      </c>
    </row>
    <row r="2111" spans="2:13" ht="12.75">
      <c r="B2111" s="302"/>
      <c r="F2111" s="104"/>
      <c r="H2111" s="6">
        <f>H2110-B2111</f>
        <v>0</v>
      </c>
      <c r="I2111" s="24">
        <f t="shared" si="97"/>
        <v>0</v>
      </c>
      <c r="M2111" s="2">
        <v>500</v>
      </c>
    </row>
    <row r="2112" spans="2:13" ht="12.75">
      <c r="B2112" s="302"/>
      <c r="F2112" s="104"/>
      <c r="H2112" s="6">
        <f>H2111-B2112</f>
        <v>0</v>
      </c>
      <c r="I2112" s="24">
        <f t="shared" si="97"/>
        <v>0</v>
      </c>
      <c r="M2112" s="2">
        <v>500</v>
      </c>
    </row>
    <row r="2113" spans="2:13" ht="12.75">
      <c r="B2113" s="302">
        <v>3860</v>
      </c>
      <c r="C2113" s="1" t="s">
        <v>1152</v>
      </c>
      <c r="D2113" s="14" t="s">
        <v>684</v>
      </c>
      <c r="E2113" s="1" t="s">
        <v>1080</v>
      </c>
      <c r="F2113" s="29" t="s">
        <v>1024</v>
      </c>
      <c r="G2113" s="29" t="s">
        <v>190</v>
      </c>
      <c r="H2113" s="6">
        <f>H2112-B2113</f>
        <v>-3860</v>
      </c>
      <c r="I2113" s="24">
        <f>+B2113/M2113</f>
        <v>7.72</v>
      </c>
      <c r="K2113" t="s">
        <v>917</v>
      </c>
      <c r="M2113" s="2">
        <v>500</v>
      </c>
    </row>
    <row r="2114" spans="1:13" s="17" customFormat="1" ht="12.75">
      <c r="A2114" s="14"/>
      <c r="B2114" s="299">
        <v>26444</v>
      </c>
      <c r="C2114" s="14" t="s">
        <v>1081</v>
      </c>
      <c r="D2114" s="14" t="s">
        <v>684</v>
      </c>
      <c r="E2114" s="14" t="s">
        <v>1080</v>
      </c>
      <c r="F2114" s="241" t="s">
        <v>1024</v>
      </c>
      <c r="G2114" s="32" t="s">
        <v>1082</v>
      </c>
      <c r="H2114" s="31">
        <f>H2113-B2114</f>
        <v>-30304</v>
      </c>
      <c r="I2114" s="85">
        <f t="shared" si="97"/>
        <v>52.888</v>
      </c>
      <c r="K2114" s="17" t="s">
        <v>917</v>
      </c>
      <c r="M2114" s="2">
        <v>500</v>
      </c>
    </row>
    <row r="2115" spans="1:13" s="17" customFormat="1" ht="12.75">
      <c r="A2115" s="13"/>
      <c r="B2115" s="301">
        <f>SUM(B2113:B2114)</f>
        <v>30304</v>
      </c>
      <c r="C2115" s="13"/>
      <c r="D2115" s="13"/>
      <c r="E2115" s="13" t="s">
        <v>1083</v>
      </c>
      <c r="F2115" s="129"/>
      <c r="G2115" s="20"/>
      <c r="H2115" s="130">
        <v>0</v>
      </c>
      <c r="I2115" s="80">
        <f t="shared" si="97"/>
        <v>60.608</v>
      </c>
      <c r="J2115" s="81"/>
      <c r="K2115" s="81"/>
      <c r="L2115" s="81"/>
      <c r="M2115" s="2">
        <v>500</v>
      </c>
    </row>
    <row r="2116" spans="1:13" s="17" customFormat="1" ht="12.75">
      <c r="A2116" s="1"/>
      <c r="B2116" s="6"/>
      <c r="C2116" s="1"/>
      <c r="D2116" s="1"/>
      <c r="E2116" s="1"/>
      <c r="F2116" s="104"/>
      <c r="G2116" s="29"/>
      <c r="H2116" s="6">
        <f>H2115-B2116</f>
        <v>0</v>
      </c>
      <c r="I2116" s="24">
        <f t="shared" si="97"/>
        <v>0</v>
      </c>
      <c r="J2116"/>
      <c r="K2116"/>
      <c r="L2116"/>
      <c r="M2116" s="2">
        <v>500</v>
      </c>
    </row>
    <row r="2117" spans="1:13" s="17" customFormat="1" ht="12.75">
      <c r="A2117" s="1"/>
      <c r="B2117" s="6"/>
      <c r="C2117" s="1"/>
      <c r="D2117" s="1"/>
      <c r="E2117" s="1"/>
      <c r="F2117" s="104"/>
      <c r="G2117" s="29"/>
      <c r="H2117" s="6"/>
      <c r="I2117" s="24">
        <f t="shared" si="97"/>
        <v>0</v>
      </c>
      <c r="J2117"/>
      <c r="K2117"/>
      <c r="L2117"/>
      <c r="M2117" s="2">
        <v>500</v>
      </c>
    </row>
    <row r="2118" spans="1:13" ht="12.75">
      <c r="A2118" s="14"/>
      <c r="B2118" s="128">
        <v>200000</v>
      </c>
      <c r="C2118" s="1" t="s">
        <v>917</v>
      </c>
      <c r="D2118" s="1" t="s">
        <v>27</v>
      </c>
      <c r="F2118" s="127" t="s">
        <v>725</v>
      </c>
      <c r="G2118" s="32" t="s">
        <v>961</v>
      </c>
      <c r="H2118" s="113">
        <f>H2117-B2118</f>
        <v>-200000</v>
      </c>
      <c r="I2118" s="24">
        <f t="shared" si="97"/>
        <v>400</v>
      </c>
      <c r="M2118" s="2">
        <v>500</v>
      </c>
    </row>
    <row r="2119" spans="1:13" ht="12.75">
      <c r="A2119" s="14"/>
      <c r="B2119" s="299">
        <v>24605</v>
      </c>
      <c r="C2119" s="1" t="s">
        <v>917</v>
      </c>
      <c r="D2119" s="1" t="s">
        <v>27</v>
      </c>
      <c r="E2119" s="1" t="s">
        <v>722</v>
      </c>
      <c r="F2119" s="127"/>
      <c r="G2119" s="32" t="s">
        <v>961</v>
      </c>
      <c r="H2119" s="113">
        <f>H2118-B2119</f>
        <v>-224605</v>
      </c>
      <c r="I2119" s="24">
        <f>+B2119/M2119</f>
        <v>49.21</v>
      </c>
      <c r="M2119" s="2">
        <v>500</v>
      </c>
    </row>
    <row r="2120" spans="1:13" ht="12.75">
      <c r="A2120" s="14"/>
      <c r="B2120" s="128">
        <v>130000</v>
      </c>
      <c r="C2120" s="1" t="s">
        <v>1084</v>
      </c>
      <c r="D2120" s="1" t="s">
        <v>27</v>
      </c>
      <c r="F2120" s="127" t="s">
        <v>725</v>
      </c>
      <c r="G2120" s="32" t="s">
        <v>961</v>
      </c>
      <c r="H2120" s="113">
        <f>H2118-B2120</f>
        <v>-330000</v>
      </c>
      <c r="I2120" s="24">
        <f t="shared" si="97"/>
        <v>260</v>
      </c>
      <c r="M2120" s="2">
        <v>500</v>
      </c>
    </row>
    <row r="2121" spans="1:13" ht="12.75">
      <c r="A2121" s="13"/>
      <c r="B2121" s="74">
        <f>SUM(B2118:B2120)</f>
        <v>354605</v>
      </c>
      <c r="C2121" s="13" t="s">
        <v>871</v>
      </c>
      <c r="D2121" s="13"/>
      <c r="E2121" s="13"/>
      <c r="F2121" s="129"/>
      <c r="G2121" s="20"/>
      <c r="H2121" s="130">
        <v>0</v>
      </c>
      <c r="I2121" s="80">
        <f t="shared" si="97"/>
        <v>709.21</v>
      </c>
      <c r="J2121" s="81"/>
      <c r="K2121" s="81"/>
      <c r="L2121" s="81"/>
      <c r="M2121" s="2">
        <v>500</v>
      </c>
    </row>
    <row r="2122" spans="6:13" ht="12.75">
      <c r="F2122" s="104"/>
      <c r="H2122" s="6">
        <f>H2121-B2122</f>
        <v>0</v>
      </c>
      <c r="I2122" s="24">
        <f t="shared" si="97"/>
        <v>0</v>
      </c>
      <c r="M2122" s="2">
        <v>500</v>
      </c>
    </row>
    <row r="2123" spans="8:13" ht="12.75">
      <c r="H2123" s="6">
        <f>H2122-B2123</f>
        <v>0</v>
      </c>
      <c r="I2123" s="24">
        <f t="shared" si="97"/>
        <v>0</v>
      </c>
      <c r="M2123" s="2">
        <v>500</v>
      </c>
    </row>
    <row r="2124" spans="8:13" ht="12.75">
      <c r="H2124" s="6">
        <f>H2123-B2124</f>
        <v>0</v>
      </c>
      <c r="I2124" s="24">
        <f t="shared" si="97"/>
        <v>0</v>
      </c>
      <c r="M2124" s="2">
        <v>500</v>
      </c>
    </row>
    <row r="2125" spans="8:13" ht="12.75">
      <c r="H2125" s="6">
        <f>H2124-B2125</f>
        <v>0</v>
      </c>
      <c r="I2125" s="24">
        <f t="shared" si="97"/>
        <v>0</v>
      </c>
      <c r="M2125" s="2">
        <v>500</v>
      </c>
    </row>
    <row r="2126" spans="1:13" s="139" customFormat="1" ht="13.5" thickBot="1">
      <c r="A2126" s="64"/>
      <c r="B2126" s="62">
        <f>+B19</f>
        <v>8147193</v>
      </c>
      <c r="C2126" s="72" t="s">
        <v>1115</v>
      </c>
      <c r="D2126" s="64"/>
      <c r="E2126" s="61"/>
      <c r="F2126" s="103"/>
      <c r="G2126" s="66"/>
      <c r="H2126" s="131"/>
      <c r="I2126" s="132"/>
      <c r="J2126" s="138"/>
      <c r="K2126" s="69">
        <v>500</v>
      </c>
      <c r="L2126" s="69"/>
      <c r="M2126" s="2">
        <v>500</v>
      </c>
    </row>
    <row r="2127" spans="1:13" s="139" customFormat="1" ht="12.75">
      <c r="A2127" s="1"/>
      <c r="B2127" s="36"/>
      <c r="C2127" s="14"/>
      <c r="D2127" s="14"/>
      <c r="E2127" s="37"/>
      <c r="F2127" s="127"/>
      <c r="G2127" s="38"/>
      <c r="H2127" s="6"/>
      <c r="I2127" s="24"/>
      <c r="J2127" s="24"/>
      <c r="K2127" s="2">
        <v>500</v>
      </c>
      <c r="L2127"/>
      <c r="M2127" s="2">
        <v>500</v>
      </c>
    </row>
    <row r="2128" spans="1:13" s="139" customFormat="1" ht="12.75">
      <c r="A2128" s="14"/>
      <c r="B2128" s="140" t="s">
        <v>1091</v>
      </c>
      <c r="C2128" s="141" t="s">
        <v>1092</v>
      </c>
      <c r="D2128" s="141"/>
      <c r="E2128" s="141"/>
      <c r="F2128" s="142"/>
      <c r="G2128" s="143"/>
      <c r="H2128" s="140"/>
      <c r="I2128" s="144" t="s">
        <v>16</v>
      </c>
      <c r="J2128" s="145"/>
      <c r="K2128" s="2">
        <v>500</v>
      </c>
      <c r="L2128"/>
      <c r="M2128" s="2">
        <v>500</v>
      </c>
    </row>
    <row r="2129" spans="1:13" s="139" customFormat="1" ht="12.75">
      <c r="A2129" s="14"/>
      <c r="B2129" s="146">
        <f>+B2119+B2115+B2110+B2105+B1812+B1810+B1571+B1568+B1566+B1647+B1803+B1764+B2101-B2099</f>
        <v>675900</v>
      </c>
      <c r="C2129" s="147" t="s">
        <v>1093</v>
      </c>
      <c r="D2129" s="147" t="s">
        <v>1094</v>
      </c>
      <c r="E2129" s="148" t="s">
        <v>1116</v>
      </c>
      <c r="F2129" s="142"/>
      <c r="G2129" s="149"/>
      <c r="H2129" s="140">
        <f>H2128-B2129</f>
        <v>-675900</v>
      </c>
      <c r="I2129" s="144">
        <f aca="true" t="shared" si="98" ref="I2129:I2134">+B2129/M2129</f>
        <v>1351.8</v>
      </c>
      <c r="J2129" s="150"/>
      <c r="K2129" s="2">
        <v>500</v>
      </c>
      <c r="L2129"/>
      <c r="M2129" s="2">
        <v>500</v>
      </c>
    </row>
    <row r="2130" spans="1:13" s="139" customFormat="1" ht="12.75">
      <c r="A2130" s="151"/>
      <c r="B2130" s="152">
        <f>+B1995+B1941+B1842+B1573-B1571-B1568-B1566+B1546+B1525+B1493+B1469+B1347+B1321+B1315</f>
        <v>2579050</v>
      </c>
      <c r="C2130" s="153" t="s">
        <v>1095</v>
      </c>
      <c r="D2130" s="153" t="s">
        <v>1094</v>
      </c>
      <c r="E2130" s="153" t="s">
        <v>1116</v>
      </c>
      <c r="F2130" s="142"/>
      <c r="G2130" s="154"/>
      <c r="H2130" s="140">
        <f>H2129-B2130</f>
        <v>-3254950</v>
      </c>
      <c r="I2130" s="144">
        <f t="shared" si="98"/>
        <v>5158.1</v>
      </c>
      <c r="J2130" s="145"/>
      <c r="K2130" s="2">
        <v>500</v>
      </c>
      <c r="L2130" s="155"/>
      <c r="M2130" s="2">
        <v>500</v>
      </c>
    </row>
    <row r="2131" spans="1:13" s="81" customFormat="1" ht="12.75">
      <c r="A2131" s="151"/>
      <c r="B2131" s="156">
        <f>+B2120+B2118+B1813-B1812-B1810+B1799+B1795+B1727+B1562+B1558+B1550+B189+B227+B257+B301+B340+B385+B427+B473-B492-B493-B496-B508+B2092+B2054+B1724+B2099</f>
        <v>2717243</v>
      </c>
      <c r="C2131" s="157" t="s">
        <v>1096</v>
      </c>
      <c r="D2131" s="158" t="s">
        <v>1094</v>
      </c>
      <c r="E2131" s="158" t="s">
        <v>1116</v>
      </c>
      <c r="F2131" s="142"/>
      <c r="G2131" s="154"/>
      <c r="H2131" s="159">
        <f>H2130-B2131</f>
        <v>-5972193</v>
      </c>
      <c r="I2131" s="144">
        <f t="shared" si="98"/>
        <v>5434.486</v>
      </c>
      <c r="J2131" s="145"/>
      <c r="K2131" s="2">
        <v>500</v>
      </c>
      <c r="L2131" s="155"/>
      <c r="M2131" s="2">
        <v>500</v>
      </c>
    </row>
    <row r="2132" spans="1:13" ht="12.75">
      <c r="A2132" s="160"/>
      <c r="B2132" s="161">
        <f>+B609+B678+B723+B758+B798+B834+B864+B925+B965+B1021+B1064+B1103+B1136+B1171+B521+B573+B492+B493+B496+B508+B1836+B1216+B1210+B1209</f>
        <v>1775000</v>
      </c>
      <c r="C2132" s="162" t="s">
        <v>1097</v>
      </c>
      <c r="D2132" s="162" t="s">
        <v>1094</v>
      </c>
      <c r="E2132" s="162" t="s">
        <v>1116</v>
      </c>
      <c r="F2132" s="163"/>
      <c r="G2132" s="164"/>
      <c r="H2132" s="159">
        <f>H2131-B2132</f>
        <v>-7747193</v>
      </c>
      <c r="I2132" s="144">
        <f t="shared" si="98"/>
        <v>3550</v>
      </c>
      <c r="J2132" s="165"/>
      <c r="K2132" s="2">
        <v>500</v>
      </c>
      <c r="L2132" s="166"/>
      <c r="M2132" s="2">
        <v>500</v>
      </c>
    </row>
    <row r="2133" spans="1:13" s="293" customFormat="1" ht="12.75">
      <c r="A2133" s="284"/>
      <c r="B2133" s="285">
        <f>+B1211-B1210-B1209+B1202+B1198+B1194+B1189+B1185+B1832+B25+B71+B146</f>
        <v>400000</v>
      </c>
      <c r="C2133" s="286" t="s">
        <v>1175</v>
      </c>
      <c r="D2133" s="286" t="s">
        <v>1094</v>
      </c>
      <c r="E2133" s="286" t="s">
        <v>1116</v>
      </c>
      <c r="F2133" s="287"/>
      <c r="G2133" s="288"/>
      <c r="H2133" s="289">
        <f>H2132-B2133</f>
        <v>-8147193</v>
      </c>
      <c r="I2133" s="290">
        <f t="shared" si="98"/>
        <v>800</v>
      </c>
      <c r="J2133" s="291"/>
      <c r="K2133" s="292">
        <v>500</v>
      </c>
      <c r="L2133" s="139"/>
      <c r="M2133" s="292">
        <v>500</v>
      </c>
    </row>
    <row r="2134" spans="1:13" ht="12.75">
      <c r="A2134" s="14"/>
      <c r="B2134" s="167">
        <f>SUM(B2129:B2133)</f>
        <v>8147193</v>
      </c>
      <c r="C2134" s="168" t="s">
        <v>1098</v>
      </c>
      <c r="D2134" s="169"/>
      <c r="E2134" s="169"/>
      <c r="F2134" s="142"/>
      <c r="G2134" s="170"/>
      <c r="H2134" s="159">
        <f>H2132-B2134</f>
        <v>-15894386</v>
      </c>
      <c r="I2134" s="144">
        <f t="shared" si="98"/>
        <v>16294.386</v>
      </c>
      <c r="J2134" s="171"/>
      <c r="K2134" s="2">
        <v>500</v>
      </c>
      <c r="M2134" s="2">
        <v>500</v>
      </c>
    </row>
    <row r="2135" spans="6:13" ht="12.75">
      <c r="F2135" s="104"/>
      <c r="I2135" s="24"/>
      <c r="K2135" s="2"/>
      <c r="M2135" s="2"/>
    </row>
    <row r="2136" spans="6:13" ht="12.75">
      <c r="F2136" s="104"/>
      <c r="I2136" s="24"/>
      <c r="M2136" s="2"/>
    </row>
    <row r="2137" spans="6:13" ht="12.75">
      <c r="F2137" s="104"/>
      <c r="I2137" s="24"/>
      <c r="M2137" s="2"/>
    </row>
    <row r="2138" spans="1:13" s="177" customFormat="1" ht="12.75">
      <c r="A2138" s="172"/>
      <c r="B2138" s="173">
        <v>-4210487</v>
      </c>
      <c r="C2138" s="172" t="s">
        <v>1093</v>
      </c>
      <c r="D2138" s="172" t="s">
        <v>1099</v>
      </c>
      <c r="E2138" s="172"/>
      <c r="F2138" s="174"/>
      <c r="G2138" s="175"/>
      <c r="H2138" s="173">
        <f>H2137-B2138</f>
        <v>4210487</v>
      </c>
      <c r="I2138" s="176">
        <f>+B2138/M2138</f>
        <v>-8592.830612244898</v>
      </c>
      <c r="K2138" s="177">
        <v>490</v>
      </c>
      <c r="M2138" s="178">
        <v>490</v>
      </c>
    </row>
    <row r="2139" spans="1:13" s="177" customFormat="1" ht="12.75">
      <c r="A2139" s="172"/>
      <c r="B2139" s="173">
        <v>-4308500</v>
      </c>
      <c r="C2139" s="172" t="s">
        <v>1093</v>
      </c>
      <c r="D2139" s="172" t="s">
        <v>1100</v>
      </c>
      <c r="E2139" s="172"/>
      <c r="F2139" s="174"/>
      <c r="G2139" s="175"/>
      <c r="H2139" s="173">
        <f aca="true" t="shared" si="99" ref="H2139:H2144">H2138-B2139</f>
        <v>8518987</v>
      </c>
      <c r="I2139" s="176">
        <f aca="true" t="shared" si="100" ref="I2139:I2144">+B2139/M2139</f>
        <v>-8792.857142857143</v>
      </c>
      <c r="K2139" s="177">
        <v>490</v>
      </c>
      <c r="M2139" s="178">
        <v>490</v>
      </c>
    </row>
    <row r="2140" spans="1:13" s="177" customFormat="1" ht="12.75">
      <c r="A2140" s="172"/>
      <c r="B2140" s="173">
        <v>2033750</v>
      </c>
      <c r="C2140" s="172" t="s">
        <v>1093</v>
      </c>
      <c r="D2140" s="172" t="s">
        <v>1101</v>
      </c>
      <c r="E2140" s="172"/>
      <c r="F2140" s="174"/>
      <c r="G2140" s="175"/>
      <c r="H2140" s="173">
        <f t="shared" si="99"/>
        <v>6485237</v>
      </c>
      <c r="I2140" s="176">
        <f t="shared" si="100"/>
        <v>4236.979166666667</v>
      </c>
      <c r="K2140" s="177">
        <v>480</v>
      </c>
      <c r="M2140" s="178">
        <v>480</v>
      </c>
    </row>
    <row r="2141" spans="1:13" s="181" customFormat="1" ht="12.75">
      <c r="A2141" s="179"/>
      <c r="B2141" s="173">
        <v>1068750</v>
      </c>
      <c r="C2141" s="172" t="s">
        <v>1093</v>
      </c>
      <c r="D2141" s="172" t="s">
        <v>1102</v>
      </c>
      <c r="E2141" s="172"/>
      <c r="F2141" s="174"/>
      <c r="G2141" s="175"/>
      <c r="H2141" s="173">
        <f t="shared" si="99"/>
        <v>5416487</v>
      </c>
      <c r="I2141" s="176">
        <f t="shared" si="100"/>
        <v>2428.9772727272725</v>
      </c>
      <c r="J2141" s="176"/>
      <c r="K2141" s="180">
        <v>440</v>
      </c>
      <c r="M2141" s="180">
        <v>440</v>
      </c>
    </row>
    <row r="2142" spans="1:13" s="181" customFormat="1" ht="12.75">
      <c r="A2142" s="179"/>
      <c r="B2142" s="173">
        <v>934776</v>
      </c>
      <c r="C2142" s="172" t="s">
        <v>1093</v>
      </c>
      <c r="D2142" s="179" t="s">
        <v>1103</v>
      </c>
      <c r="E2142" s="172"/>
      <c r="F2142" s="174"/>
      <c r="G2142" s="175"/>
      <c r="H2142" s="173">
        <f t="shared" si="99"/>
        <v>4481711</v>
      </c>
      <c r="I2142" s="176">
        <f t="shared" si="100"/>
        <v>2077.28</v>
      </c>
      <c r="J2142" s="176"/>
      <c r="K2142" s="180">
        <v>450</v>
      </c>
      <c r="M2142" s="180">
        <v>450</v>
      </c>
    </row>
    <row r="2143" spans="1:13" s="181" customFormat="1" ht="12.75">
      <c r="A2143" s="179"/>
      <c r="B2143" s="173">
        <v>1343271</v>
      </c>
      <c r="C2143" s="172" t="s">
        <v>1093</v>
      </c>
      <c r="D2143" s="179" t="s">
        <v>1104</v>
      </c>
      <c r="E2143" s="172"/>
      <c r="F2143" s="174"/>
      <c r="G2143" s="175"/>
      <c r="H2143" s="173">
        <f t="shared" si="99"/>
        <v>3138440</v>
      </c>
      <c r="I2143" s="176">
        <f t="shared" si="100"/>
        <v>2686.542</v>
      </c>
      <c r="J2143" s="176"/>
      <c r="K2143" s="180">
        <v>500</v>
      </c>
      <c r="M2143" s="180">
        <v>500</v>
      </c>
    </row>
    <row r="2144" spans="1:13" s="181" customFormat="1" ht="12.75">
      <c r="A2144" s="179"/>
      <c r="B2144" s="173">
        <v>1527528</v>
      </c>
      <c r="C2144" s="172" t="s">
        <v>1093</v>
      </c>
      <c r="D2144" s="179" t="s">
        <v>1105</v>
      </c>
      <c r="E2144" s="172"/>
      <c r="F2144" s="174"/>
      <c r="G2144" s="175"/>
      <c r="H2144" s="173">
        <f t="shared" si="99"/>
        <v>1610912</v>
      </c>
      <c r="I2144" s="176">
        <f t="shared" si="100"/>
        <v>2995.1529411764704</v>
      </c>
      <c r="J2144" s="176"/>
      <c r="K2144" s="180">
        <v>510</v>
      </c>
      <c r="M2144" s="180">
        <v>510</v>
      </c>
    </row>
    <row r="2145" spans="1:13" s="181" customFormat="1" ht="12.75">
      <c r="A2145" s="179"/>
      <c r="B2145" s="173">
        <v>935545</v>
      </c>
      <c r="C2145" s="172" t="s">
        <v>1093</v>
      </c>
      <c r="D2145" s="179" t="s">
        <v>1106</v>
      </c>
      <c r="E2145" s="172"/>
      <c r="F2145" s="174"/>
      <c r="G2145" s="175"/>
      <c r="H2145" s="173">
        <v>3138440</v>
      </c>
      <c r="I2145" s="176">
        <v>0</v>
      </c>
      <c r="J2145" s="176"/>
      <c r="K2145" s="180">
        <v>480</v>
      </c>
      <c r="M2145" s="180">
        <v>480</v>
      </c>
    </row>
    <row r="2146" spans="1:13" s="181" customFormat="1" ht="12.75">
      <c r="A2146" s="179"/>
      <c r="B2146" s="173">
        <f>+B2129</f>
        <v>675900</v>
      </c>
      <c r="C2146" s="172" t="s">
        <v>1093</v>
      </c>
      <c r="D2146" s="179" t="s">
        <v>1112</v>
      </c>
      <c r="E2146" s="172"/>
      <c r="F2146" s="174"/>
      <c r="G2146" s="175"/>
      <c r="H2146" s="173">
        <v>3138440</v>
      </c>
      <c r="I2146" s="176">
        <v>0</v>
      </c>
      <c r="J2146" s="176"/>
      <c r="K2146" s="180">
        <v>500</v>
      </c>
      <c r="M2146" s="180">
        <v>500</v>
      </c>
    </row>
    <row r="2147" spans="1:13" s="181" customFormat="1" ht="12.75">
      <c r="A2147" s="182"/>
      <c r="B2147" s="183">
        <f>SUM(B2138:B2146)</f>
        <v>533</v>
      </c>
      <c r="C2147" s="182" t="s">
        <v>1093</v>
      </c>
      <c r="D2147" s="182" t="s">
        <v>1113</v>
      </c>
      <c r="E2147" s="182"/>
      <c r="F2147" s="184"/>
      <c r="G2147" s="185"/>
      <c r="H2147" s="186">
        <f>H2143-B2147</f>
        <v>3137907</v>
      </c>
      <c r="I2147" s="187">
        <f>+B2147/M2147</f>
        <v>1.066</v>
      </c>
      <c r="J2147" s="187"/>
      <c r="K2147" s="188">
        <v>500</v>
      </c>
      <c r="L2147" s="189"/>
      <c r="M2147" s="188">
        <v>500</v>
      </c>
    </row>
    <row r="2148" spans="1:13" s="190" customFormat="1" ht="12.75">
      <c r="A2148" s="1"/>
      <c r="B2148" s="6"/>
      <c r="C2148" s="1"/>
      <c r="D2148" s="1"/>
      <c r="E2148" s="1"/>
      <c r="F2148" s="127"/>
      <c r="G2148" s="29"/>
      <c r="H2148" s="6"/>
      <c r="I2148" s="24"/>
      <c r="J2148" s="24"/>
      <c r="K2148" s="42"/>
      <c r="L2148"/>
      <c r="M2148" s="42"/>
    </row>
    <row r="2149" spans="1:13" s="195" customFormat="1" ht="12.75">
      <c r="A2149" s="151"/>
      <c r="B2149" s="128"/>
      <c r="C2149" s="151"/>
      <c r="D2149" s="151"/>
      <c r="E2149" s="151"/>
      <c r="F2149" s="112"/>
      <c r="G2149" s="191"/>
      <c r="H2149" s="6"/>
      <c r="I2149" s="192"/>
      <c r="J2149" s="192"/>
      <c r="K2149" s="193"/>
      <c r="L2149" s="194"/>
      <c r="M2149" s="193"/>
    </row>
    <row r="2150" spans="1:13" s="195" customFormat="1" ht="12.75">
      <c r="A2150" s="14"/>
      <c r="B2150" s="196">
        <v>2428938</v>
      </c>
      <c r="C2150" s="197" t="s">
        <v>1107</v>
      </c>
      <c r="D2150" s="197" t="s">
        <v>1108</v>
      </c>
      <c r="E2150" s="198"/>
      <c r="F2150" s="112"/>
      <c r="G2150" s="199"/>
      <c r="H2150" s="200">
        <f>H2149-B2150</f>
        <v>-2428938</v>
      </c>
      <c r="I2150" s="24">
        <f aca="true" t="shared" si="101" ref="I2150:I2159">+B2150/M2150</f>
        <v>5783.185714285714</v>
      </c>
      <c r="J2150" s="85"/>
      <c r="K2150" s="42">
        <v>420</v>
      </c>
      <c r="L2150" s="17"/>
      <c r="M2150" s="42">
        <v>420</v>
      </c>
    </row>
    <row r="2151" spans="1:13" s="201" customFormat="1" ht="12.75">
      <c r="A2151" s="14"/>
      <c r="B2151" s="196">
        <v>2186776</v>
      </c>
      <c r="C2151" s="197" t="s">
        <v>1107</v>
      </c>
      <c r="D2151" s="197" t="s">
        <v>1101</v>
      </c>
      <c r="E2151" s="198"/>
      <c r="F2151" s="112"/>
      <c r="G2151" s="199"/>
      <c r="H2151" s="200">
        <f>H2150-B2151</f>
        <v>-4615714</v>
      </c>
      <c r="I2151" s="24">
        <f t="shared" si="101"/>
        <v>5269.339759036145</v>
      </c>
      <c r="J2151" s="85"/>
      <c r="K2151" s="42">
        <v>415</v>
      </c>
      <c r="L2151" s="17"/>
      <c r="M2151" s="42">
        <v>415</v>
      </c>
    </row>
    <row r="2152" spans="1:13" ht="12.75">
      <c r="A2152" s="14"/>
      <c r="B2152" s="196">
        <v>1309165</v>
      </c>
      <c r="C2152" s="197" t="s">
        <v>1107</v>
      </c>
      <c r="D2152" s="197" t="s">
        <v>1102</v>
      </c>
      <c r="E2152" s="198"/>
      <c r="F2152" s="112"/>
      <c r="G2152" s="199"/>
      <c r="H2152" s="200">
        <f>H2151-B2152</f>
        <v>-5924879</v>
      </c>
      <c r="I2152" s="24">
        <f t="shared" si="101"/>
        <v>2975.375</v>
      </c>
      <c r="J2152" s="85"/>
      <c r="K2152" s="42">
        <v>440</v>
      </c>
      <c r="L2152" s="17"/>
      <c r="M2152" s="42">
        <v>440</v>
      </c>
    </row>
    <row r="2153" spans="1:13" s="81" customFormat="1" ht="12.75">
      <c r="A2153" s="14"/>
      <c r="B2153" s="196">
        <v>-28842700</v>
      </c>
      <c r="C2153" s="197" t="s">
        <v>1107</v>
      </c>
      <c r="D2153" s="197" t="s">
        <v>1109</v>
      </c>
      <c r="E2153" s="198"/>
      <c r="F2153" s="112"/>
      <c r="G2153" s="199"/>
      <c r="H2153" s="200">
        <f>H2152-B2153</f>
        <v>22917821</v>
      </c>
      <c r="I2153" s="24">
        <f t="shared" si="101"/>
        <v>-64094.88888888889</v>
      </c>
      <c r="J2153" s="85"/>
      <c r="K2153" s="42">
        <v>450</v>
      </c>
      <c r="L2153" s="17"/>
      <c r="M2153" s="42">
        <v>450</v>
      </c>
    </row>
    <row r="2154" spans="1:13" s="17" customFormat="1" ht="12.75">
      <c r="A2154" s="14"/>
      <c r="B2154" s="196">
        <v>2847585</v>
      </c>
      <c r="C2154" s="197" t="s">
        <v>1107</v>
      </c>
      <c r="D2154" s="197" t="s">
        <v>1103</v>
      </c>
      <c r="E2154" s="198"/>
      <c r="F2154" s="112"/>
      <c r="G2154" s="199"/>
      <c r="H2154" s="200">
        <f>H2152-B2154</f>
        <v>-8772464</v>
      </c>
      <c r="I2154" s="24">
        <f t="shared" si="101"/>
        <v>6327.966666666666</v>
      </c>
      <c r="J2154" s="85"/>
      <c r="K2154" s="42">
        <v>450</v>
      </c>
      <c r="M2154" s="42">
        <v>450</v>
      </c>
    </row>
    <row r="2155" spans="1:13" s="17" customFormat="1" ht="12.75">
      <c r="A2155" s="14"/>
      <c r="B2155" s="196">
        <v>3986925</v>
      </c>
      <c r="C2155" s="197" t="s">
        <v>1107</v>
      </c>
      <c r="D2155" s="197" t="s">
        <v>1104</v>
      </c>
      <c r="E2155" s="198"/>
      <c r="F2155" s="112"/>
      <c r="G2155" s="199"/>
      <c r="H2155" s="200">
        <f>H2153-B2155</f>
        <v>18930896</v>
      </c>
      <c r="I2155" s="24">
        <f>+B2155/M2155</f>
        <v>7973.85</v>
      </c>
      <c r="J2155" s="85"/>
      <c r="K2155" s="42">
        <v>500</v>
      </c>
      <c r="M2155" s="42">
        <v>500</v>
      </c>
    </row>
    <row r="2156" spans="1:13" s="17" customFormat="1" ht="12.75">
      <c r="A2156" s="14"/>
      <c r="B2156" s="196">
        <v>4009688</v>
      </c>
      <c r="C2156" s="197" t="s">
        <v>1107</v>
      </c>
      <c r="D2156" s="197" t="s">
        <v>1105</v>
      </c>
      <c r="E2156" s="198"/>
      <c r="F2156" s="112"/>
      <c r="G2156" s="199"/>
      <c r="H2156" s="200">
        <f>H2154-B2156</f>
        <v>-12782152</v>
      </c>
      <c r="I2156" s="24">
        <f>+B2156/M2156</f>
        <v>7862.133333333333</v>
      </c>
      <c r="J2156" s="85"/>
      <c r="K2156" s="42">
        <v>510</v>
      </c>
      <c r="M2156" s="42">
        <v>510</v>
      </c>
    </row>
    <row r="2157" spans="1:13" s="17" customFormat="1" ht="12.75">
      <c r="A2157" s="14"/>
      <c r="B2157" s="196">
        <v>1926705</v>
      </c>
      <c r="C2157" s="197" t="s">
        <v>1107</v>
      </c>
      <c r="D2157" s="197" t="s">
        <v>1106</v>
      </c>
      <c r="E2157" s="198"/>
      <c r="F2157" s="112"/>
      <c r="G2157" s="199"/>
      <c r="H2157" s="200">
        <f>H2155-B2157</f>
        <v>17004191</v>
      </c>
      <c r="I2157" s="24">
        <f>+B2157/M2157</f>
        <v>4013.96875</v>
      </c>
      <c r="J2157" s="85"/>
      <c r="K2157" s="42">
        <v>480</v>
      </c>
      <c r="M2157" s="42">
        <v>480</v>
      </c>
    </row>
    <row r="2158" spans="1:13" s="17" customFormat="1" ht="12.75">
      <c r="A2158" s="14"/>
      <c r="B2158" s="196">
        <f>+B2130</f>
        <v>2579050</v>
      </c>
      <c r="C2158" s="197" t="s">
        <v>1107</v>
      </c>
      <c r="D2158" s="197" t="s">
        <v>1114</v>
      </c>
      <c r="E2158" s="198"/>
      <c r="F2158" s="112"/>
      <c r="G2158" s="199"/>
      <c r="H2158" s="200">
        <f>H2156-B2158</f>
        <v>-15361202</v>
      </c>
      <c r="I2158" s="24">
        <f>+B2158/M2158</f>
        <v>5158.1</v>
      </c>
      <c r="J2158" s="85"/>
      <c r="K2158" s="42">
        <v>500</v>
      </c>
      <c r="M2158" s="42">
        <v>500</v>
      </c>
    </row>
    <row r="2159" spans="1:13" s="17" customFormat="1" ht="12.75">
      <c r="A2159" s="13"/>
      <c r="B2159" s="202">
        <f>SUM(B2150:B2158)</f>
        <v>-7567868</v>
      </c>
      <c r="C2159" s="203" t="s">
        <v>1107</v>
      </c>
      <c r="D2159" s="203" t="s">
        <v>1113</v>
      </c>
      <c r="E2159" s="204"/>
      <c r="F2159" s="129"/>
      <c r="G2159" s="205"/>
      <c r="H2159" s="206">
        <f>H2152-B2159</f>
        <v>1642989</v>
      </c>
      <c r="I2159" s="80">
        <f t="shared" si="101"/>
        <v>-15135.736</v>
      </c>
      <c r="J2159" s="207"/>
      <c r="K2159" s="83">
        <v>500</v>
      </c>
      <c r="L2159" s="81"/>
      <c r="M2159" s="83">
        <v>500</v>
      </c>
    </row>
    <row r="2160" spans="1:13" s="17" customFormat="1" ht="12.75">
      <c r="A2160" s="1"/>
      <c r="B2160" s="6"/>
      <c r="C2160" s="1"/>
      <c r="D2160" s="1"/>
      <c r="E2160" s="1"/>
      <c r="F2160" s="104"/>
      <c r="G2160" s="29"/>
      <c r="H2160" s="6"/>
      <c r="I2160" s="24"/>
      <c r="J2160"/>
      <c r="K2160"/>
      <c r="L2160"/>
      <c r="M2160" s="2"/>
    </row>
    <row r="2161" spans="1:13" s="17" customFormat="1" ht="12.75">
      <c r="A2161" s="208"/>
      <c r="B2161" s="209"/>
      <c r="C2161" s="210"/>
      <c r="D2161" s="210"/>
      <c r="E2161" s="208"/>
      <c r="F2161" s="112"/>
      <c r="G2161" s="211"/>
      <c r="H2161" s="209"/>
      <c r="I2161" s="212"/>
      <c r="J2161" s="213"/>
      <c r="K2161" s="214"/>
      <c r="L2161" s="215"/>
      <c r="M2161" s="214"/>
    </row>
    <row r="2162" spans="1:13" s="17" customFormat="1" ht="12.75">
      <c r="A2162" s="14"/>
      <c r="B2162" s="216"/>
      <c r="C2162" s="217"/>
      <c r="D2162" s="217"/>
      <c r="E2162" s="217"/>
      <c r="F2162" s="112"/>
      <c r="G2162" s="218"/>
      <c r="H2162" s="31"/>
      <c r="I2162" s="85"/>
      <c r="J2162" s="85"/>
      <c r="K2162" s="42"/>
      <c r="M2162" s="42"/>
    </row>
    <row r="2163" spans="1:13" s="17" customFormat="1" ht="12.75">
      <c r="A2163" s="151"/>
      <c r="B2163" s="219">
        <v>2363440</v>
      </c>
      <c r="C2163" s="220" t="s">
        <v>1096</v>
      </c>
      <c r="D2163" s="220" t="s">
        <v>1103</v>
      </c>
      <c r="E2163" s="151"/>
      <c r="F2163" s="112"/>
      <c r="G2163" s="191"/>
      <c r="H2163" s="200">
        <f aca="true" t="shared" si="102" ref="H2163:H2168">H2162-B2163</f>
        <v>-2363440</v>
      </c>
      <c r="I2163" s="221">
        <f aca="true" t="shared" si="103" ref="I2163:I2169">+B2163/M2163</f>
        <v>5252.0888888888885</v>
      </c>
      <c r="J2163" s="192"/>
      <c r="K2163" s="42">
        <v>440</v>
      </c>
      <c r="M2163" s="42">
        <v>450</v>
      </c>
    </row>
    <row r="2164" spans="1:13" s="17" customFormat="1" ht="12.75">
      <c r="A2164" s="151"/>
      <c r="B2164" s="219">
        <v>2731850</v>
      </c>
      <c r="C2164" s="220" t="s">
        <v>1096</v>
      </c>
      <c r="D2164" s="220" t="s">
        <v>1104</v>
      </c>
      <c r="E2164" s="151"/>
      <c r="F2164" s="112"/>
      <c r="G2164" s="191"/>
      <c r="H2164" s="200">
        <f t="shared" si="102"/>
        <v>-5095290</v>
      </c>
      <c r="I2164" s="221">
        <f t="shared" si="103"/>
        <v>5463.7</v>
      </c>
      <c r="J2164" s="192"/>
      <c r="K2164" s="42">
        <v>500</v>
      </c>
      <c r="M2164" s="42">
        <v>500</v>
      </c>
    </row>
    <row r="2165" spans="1:13" s="17" customFormat="1" ht="12.75">
      <c r="A2165" s="151"/>
      <c r="B2165" s="219">
        <v>2547660</v>
      </c>
      <c r="C2165" s="220" t="s">
        <v>1096</v>
      </c>
      <c r="D2165" s="220" t="s">
        <v>1105</v>
      </c>
      <c r="E2165" s="151"/>
      <c r="F2165" s="112"/>
      <c r="G2165" s="191"/>
      <c r="H2165" s="200">
        <f t="shared" si="102"/>
        <v>-7642950</v>
      </c>
      <c r="I2165" s="221">
        <f t="shared" si="103"/>
        <v>4995.411764705882</v>
      </c>
      <c r="J2165" s="192"/>
      <c r="K2165" s="42">
        <v>510</v>
      </c>
      <c r="M2165" s="42">
        <v>510</v>
      </c>
    </row>
    <row r="2166" spans="1:13" s="17" customFormat="1" ht="12.75">
      <c r="A2166" s="151"/>
      <c r="B2166" s="219">
        <v>-22485249</v>
      </c>
      <c r="C2166" s="220" t="s">
        <v>1096</v>
      </c>
      <c r="D2166" s="220" t="s">
        <v>1100</v>
      </c>
      <c r="E2166" s="151"/>
      <c r="F2166" s="112"/>
      <c r="G2166" s="191"/>
      <c r="H2166" s="200">
        <f t="shared" si="102"/>
        <v>14842299</v>
      </c>
      <c r="I2166" s="221">
        <f t="shared" si="103"/>
        <v>-46844.26875</v>
      </c>
      <c r="J2166" s="192"/>
      <c r="K2166" s="42">
        <v>480</v>
      </c>
      <c r="M2166" s="42">
        <v>480</v>
      </c>
    </row>
    <row r="2167" spans="1:13" s="114" customFormat="1" ht="12.75">
      <c r="A2167" s="151"/>
      <c r="B2167" s="219">
        <v>2065650</v>
      </c>
      <c r="C2167" s="220" t="s">
        <v>1096</v>
      </c>
      <c r="D2167" s="220" t="s">
        <v>1106</v>
      </c>
      <c r="E2167" s="151"/>
      <c r="F2167" s="112"/>
      <c r="G2167" s="191"/>
      <c r="H2167" s="200">
        <f t="shared" si="102"/>
        <v>12776649</v>
      </c>
      <c r="I2167" s="221">
        <f t="shared" si="103"/>
        <v>4303.4375</v>
      </c>
      <c r="J2167" s="192"/>
      <c r="K2167" s="42">
        <v>480</v>
      </c>
      <c r="L2167" s="17"/>
      <c r="M2167" s="42">
        <v>480</v>
      </c>
    </row>
    <row r="2168" spans="1:13" s="114" customFormat="1" ht="12.75">
      <c r="A2168" s="151"/>
      <c r="B2168" s="219">
        <f>+B2131</f>
        <v>2717243</v>
      </c>
      <c r="C2168" s="220" t="s">
        <v>1096</v>
      </c>
      <c r="D2168" s="220" t="s">
        <v>1112</v>
      </c>
      <c r="E2168" s="151"/>
      <c r="F2168" s="112"/>
      <c r="G2168" s="191"/>
      <c r="H2168" s="200">
        <f t="shared" si="102"/>
        <v>10059406</v>
      </c>
      <c r="I2168" s="221">
        <f>+B2168/M2168</f>
        <v>5434.486</v>
      </c>
      <c r="J2168" s="192"/>
      <c r="K2168" s="42">
        <v>500</v>
      </c>
      <c r="L2168" s="17"/>
      <c r="M2168" s="42">
        <v>500</v>
      </c>
    </row>
    <row r="2169" spans="1:13" s="114" customFormat="1" ht="12.75">
      <c r="A2169" s="222"/>
      <c r="B2169" s="223">
        <f>SUM(B2163:B2168)</f>
        <v>-10059406</v>
      </c>
      <c r="C2169" s="222" t="s">
        <v>1096</v>
      </c>
      <c r="D2169" s="222" t="s">
        <v>1113</v>
      </c>
      <c r="E2169" s="222"/>
      <c r="F2169" s="129"/>
      <c r="G2169" s="224"/>
      <c r="H2169" s="206">
        <f>H2163-B2169</f>
        <v>7695966</v>
      </c>
      <c r="I2169" s="207">
        <f t="shared" si="103"/>
        <v>-20118.812</v>
      </c>
      <c r="J2169" s="225"/>
      <c r="K2169" s="83">
        <v>500</v>
      </c>
      <c r="L2169" s="81"/>
      <c r="M2169" s="83">
        <v>500</v>
      </c>
    </row>
    <row r="2170" spans="1:13" s="17" customFormat="1" ht="12.75">
      <c r="A2170" s="14"/>
      <c r="B2170" s="216"/>
      <c r="C2170" s="217"/>
      <c r="D2170" s="217"/>
      <c r="E2170" s="217"/>
      <c r="F2170" s="112"/>
      <c r="G2170" s="218"/>
      <c r="H2170" s="31"/>
      <c r="I2170" s="85"/>
      <c r="J2170" s="85"/>
      <c r="K2170" s="42"/>
      <c r="M2170" s="42"/>
    </row>
    <row r="2171" spans="2:6" ht="12.75">
      <c r="B2171" s="226"/>
      <c r="F2171" s="127"/>
    </row>
    <row r="2172" spans="2:6" ht="12.75">
      <c r="B2172" s="226"/>
      <c r="F2172" s="127"/>
    </row>
    <row r="2173" spans="1:13" ht="12.75">
      <c r="A2173" s="227"/>
      <c r="B2173" s="228">
        <v>-20489117</v>
      </c>
      <c r="C2173" s="227" t="s">
        <v>1097</v>
      </c>
      <c r="D2173" s="227" t="s">
        <v>1110</v>
      </c>
      <c r="E2173" s="227"/>
      <c r="F2173" s="133"/>
      <c r="G2173" s="134"/>
      <c r="H2173" s="229">
        <f aca="true" t="shared" si="104" ref="H2173:H2178">H2172-B2173</f>
        <v>20489117</v>
      </c>
      <c r="I2173" s="230">
        <f aca="true" t="shared" si="105" ref="I2173:I2182">+B2173/M2173</f>
        <v>-48783.61190476191</v>
      </c>
      <c r="J2173" s="231"/>
      <c r="K2173" s="232">
        <v>420</v>
      </c>
      <c r="L2173" s="233"/>
      <c r="M2173" s="232">
        <v>420</v>
      </c>
    </row>
    <row r="2174" spans="1:13" ht="12.75">
      <c r="A2174" s="227"/>
      <c r="B2174" s="228">
        <v>999275</v>
      </c>
      <c r="C2174" s="227" t="s">
        <v>1097</v>
      </c>
      <c r="D2174" s="227" t="s">
        <v>1108</v>
      </c>
      <c r="E2174" s="227"/>
      <c r="F2174" s="133"/>
      <c r="G2174" s="134"/>
      <c r="H2174" s="229">
        <f t="shared" si="104"/>
        <v>19489842</v>
      </c>
      <c r="I2174" s="230">
        <f t="shared" si="105"/>
        <v>2379.2261904761904</v>
      </c>
      <c r="J2174" s="231"/>
      <c r="K2174" s="232">
        <v>420</v>
      </c>
      <c r="L2174" s="233"/>
      <c r="M2174" s="232">
        <v>420</v>
      </c>
    </row>
    <row r="2175" spans="1:13" ht="12.75">
      <c r="A2175" s="227"/>
      <c r="B2175" s="228">
        <v>3013800</v>
      </c>
      <c r="C2175" s="227" t="s">
        <v>1097</v>
      </c>
      <c r="D2175" s="227" t="s">
        <v>1101</v>
      </c>
      <c r="E2175" s="227"/>
      <c r="F2175" s="133"/>
      <c r="G2175" s="134"/>
      <c r="H2175" s="229">
        <f t="shared" si="104"/>
        <v>16476042</v>
      </c>
      <c r="I2175" s="230">
        <f t="shared" si="105"/>
        <v>7262.168674698795</v>
      </c>
      <c r="J2175" s="231"/>
      <c r="K2175" s="232">
        <v>415</v>
      </c>
      <c r="L2175" s="233"/>
      <c r="M2175" s="232">
        <v>415</v>
      </c>
    </row>
    <row r="2176" spans="1:13" s="234" customFormat="1" ht="12.75">
      <c r="A2176" s="227"/>
      <c r="B2176" s="228">
        <v>1214992</v>
      </c>
      <c r="C2176" s="227" t="s">
        <v>1097</v>
      </c>
      <c r="D2176" s="227" t="s">
        <v>1102</v>
      </c>
      <c r="E2176" s="227"/>
      <c r="F2176" s="133"/>
      <c r="G2176" s="134"/>
      <c r="H2176" s="229">
        <f t="shared" si="104"/>
        <v>15261050</v>
      </c>
      <c r="I2176" s="230">
        <f t="shared" si="105"/>
        <v>2761.3454545454547</v>
      </c>
      <c r="J2176" s="231"/>
      <c r="K2176" s="42">
        <v>440</v>
      </c>
      <c r="L2176" s="17"/>
      <c r="M2176" s="42">
        <v>440</v>
      </c>
    </row>
    <row r="2177" spans="1:13" s="234" customFormat="1" ht="12.75">
      <c r="A2177" s="227"/>
      <c r="B2177" s="228">
        <v>1493250</v>
      </c>
      <c r="C2177" s="227" t="s">
        <v>1097</v>
      </c>
      <c r="D2177" s="227" t="s">
        <v>1103</v>
      </c>
      <c r="E2177" s="227"/>
      <c r="F2177" s="133"/>
      <c r="G2177" s="134"/>
      <c r="H2177" s="229">
        <f t="shared" si="104"/>
        <v>13767800</v>
      </c>
      <c r="I2177" s="230">
        <f t="shared" si="105"/>
        <v>3318.3333333333335</v>
      </c>
      <c r="J2177" s="231"/>
      <c r="K2177" s="42">
        <v>450</v>
      </c>
      <c r="L2177" s="17"/>
      <c r="M2177" s="42">
        <v>450</v>
      </c>
    </row>
    <row r="2178" spans="1:13" s="234" customFormat="1" ht="12.75">
      <c r="A2178" s="227"/>
      <c r="B2178" s="228">
        <v>1420200</v>
      </c>
      <c r="C2178" s="227" t="s">
        <v>1097</v>
      </c>
      <c r="D2178" s="227" t="s">
        <v>1104</v>
      </c>
      <c r="E2178" s="227"/>
      <c r="F2178" s="133"/>
      <c r="G2178" s="134"/>
      <c r="H2178" s="229">
        <f t="shared" si="104"/>
        <v>12347600</v>
      </c>
      <c r="I2178" s="230">
        <f>+B2178/M2178</f>
        <v>2840.4</v>
      </c>
      <c r="J2178" s="231"/>
      <c r="K2178" s="42">
        <v>500</v>
      </c>
      <c r="L2178" s="17"/>
      <c r="M2178" s="42">
        <v>500</v>
      </c>
    </row>
    <row r="2179" spans="1:13" s="234" customFormat="1" ht="12.75">
      <c r="A2179" s="227"/>
      <c r="B2179" s="228">
        <v>1603300</v>
      </c>
      <c r="C2179" s="227" t="s">
        <v>1097</v>
      </c>
      <c r="D2179" s="227" t="s">
        <v>1105</v>
      </c>
      <c r="E2179" s="227"/>
      <c r="F2179" s="133"/>
      <c r="G2179" s="134"/>
      <c r="H2179" s="229">
        <f>H2178-B2179</f>
        <v>10744300</v>
      </c>
      <c r="I2179" s="230">
        <f>+B2179/M2179</f>
        <v>3143.725490196078</v>
      </c>
      <c r="J2179" s="231"/>
      <c r="K2179" s="42">
        <v>510</v>
      </c>
      <c r="L2179" s="17"/>
      <c r="M2179" s="42">
        <v>510</v>
      </c>
    </row>
    <row r="2180" spans="1:13" s="234" customFormat="1" ht="12.75">
      <c r="A2180" s="227"/>
      <c r="B2180" s="228">
        <v>1420445</v>
      </c>
      <c r="C2180" s="227" t="s">
        <v>1097</v>
      </c>
      <c r="D2180" s="227" t="s">
        <v>1106</v>
      </c>
      <c r="E2180" s="227"/>
      <c r="F2180" s="133"/>
      <c r="G2180" s="134"/>
      <c r="H2180" s="229">
        <f>H2179-B2180</f>
        <v>9323855</v>
      </c>
      <c r="I2180" s="230">
        <f>+B2180/M2180</f>
        <v>2959.2604166666665</v>
      </c>
      <c r="J2180" s="231"/>
      <c r="K2180" s="42">
        <v>480</v>
      </c>
      <c r="L2180" s="17"/>
      <c r="M2180" s="42">
        <v>480</v>
      </c>
    </row>
    <row r="2181" spans="1:13" s="234" customFormat="1" ht="12.75">
      <c r="A2181" s="227"/>
      <c r="B2181" s="228">
        <f>+B2132</f>
        <v>1775000</v>
      </c>
      <c r="C2181" s="227" t="s">
        <v>1097</v>
      </c>
      <c r="D2181" s="227" t="s">
        <v>1112</v>
      </c>
      <c r="E2181" s="227"/>
      <c r="F2181" s="133"/>
      <c r="G2181" s="134"/>
      <c r="H2181" s="229">
        <f>H2180-B2181</f>
        <v>7548855</v>
      </c>
      <c r="I2181" s="230">
        <f>+B2181/M2181</f>
        <v>3550</v>
      </c>
      <c r="J2181" s="231"/>
      <c r="K2181" s="42">
        <v>500</v>
      </c>
      <c r="L2181" s="17"/>
      <c r="M2181" s="42">
        <v>500</v>
      </c>
    </row>
    <row r="2182" spans="1:13" s="234" customFormat="1" ht="12.75">
      <c r="A2182" s="235"/>
      <c r="B2182" s="236">
        <f>SUM(B2173:B2181)</f>
        <v>-7548855</v>
      </c>
      <c r="C2182" s="235" t="s">
        <v>1111</v>
      </c>
      <c r="D2182" s="235" t="s">
        <v>1113</v>
      </c>
      <c r="E2182" s="235"/>
      <c r="F2182" s="237"/>
      <c r="G2182" s="238"/>
      <c r="H2182" s="236">
        <f>H2174-B2182</f>
        <v>27038697</v>
      </c>
      <c r="I2182" s="239">
        <f t="shared" si="105"/>
        <v>-15097.71</v>
      </c>
      <c r="J2182" s="240"/>
      <c r="K2182" s="83">
        <v>500</v>
      </c>
      <c r="L2182" s="81"/>
      <c r="M2182" s="83">
        <v>500</v>
      </c>
    </row>
    <row r="2183" spans="2:6" ht="12.75">
      <c r="B2183" s="226"/>
      <c r="F2183" s="127"/>
    </row>
    <row r="2184" spans="2:6" ht="12.75">
      <c r="B2184" s="226"/>
      <c r="F2184" s="127"/>
    </row>
    <row r="2185" spans="2:6" ht="12.75">
      <c r="B2185" s="226"/>
      <c r="F2185" s="127"/>
    </row>
    <row r="2186" spans="1:13" s="249" customFormat="1" ht="12.75">
      <c r="A2186" s="242"/>
      <c r="B2186" s="243">
        <v>-617794</v>
      </c>
      <c r="C2186" s="244" t="s">
        <v>1162</v>
      </c>
      <c r="D2186" s="242" t="s">
        <v>1163</v>
      </c>
      <c r="E2186" s="242"/>
      <c r="F2186" s="245"/>
      <c r="G2186" s="246"/>
      <c r="H2186" s="247">
        <f>H2183-B2186</f>
        <v>617794</v>
      </c>
      <c r="I2186" s="248">
        <f>+B2186/M2186</f>
        <v>-1211.3607843137254</v>
      </c>
      <c r="M2186" s="42">
        <v>510</v>
      </c>
    </row>
    <row r="2187" spans="1:13" s="249" customFormat="1" ht="12.75">
      <c r="A2187" s="242"/>
      <c r="B2187" s="243">
        <f>+B2133</f>
        <v>400000</v>
      </c>
      <c r="C2187" s="244" t="s">
        <v>1162</v>
      </c>
      <c r="D2187" s="242" t="s">
        <v>1164</v>
      </c>
      <c r="E2187" s="242"/>
      <c r="F2187" s="245"/>
      <c r="G2187" s="246"/>
      <c r="H2187" s="247">
        <f>H2186-B2187</f>
        <v>217794</v>
      </c>
      <c r="I2187" s="248">
        <f>+B2187/M2187</f>
        <v>784.3137254901961</v>
      </c>
      <c r="M2187" s="42">
        <v>510</v>
      </c>
    </row>
    <row r="2188" spans="1:13" s="255" customFormat="1" ht="12.75">
      <c r="A2188" s="250"/>
      <c r="B2188" s="251">
        <f>SUM(B2186:B2187)</f>
        <v>-217794</v>
      </c>
      <c r="C2188" s="250" t="s">
        <v>1162</v>
      </c>
      <c r="D2188" s="250" t="s">
        <v>1113</v>
      </c>
      <c r="E2188" s="250"/>
      <c r="F2188" s="252"/>
      <c r="G2188" s="253"/>
      <c r="H2188" s="251">
        <f>H2187-B2188</f>
        <v>435588</v>
      </c>
      <c r="I2188" s="254">
        <f>+B2188/M2188</f>
        <v>-453.7375</v>
      </c>
      <c r="K2188" s="83">
        <v>480</v>
      </c>
      <c r="L2188" s="81"/>
      <c r="M2188" s="83">
        <v>480</v>
      </c>
    </row>
    <row r="2189" spans="6:13" ht="12.75">
      <c r="F2189" s="104"/>
      <c r="I2189" s="24">
        <f>+B2189/M2189</f>
        <v>0</v>
      </c>
      <c r="M2189" s="2">
        <v>500</v>
      </c>
    </row>
    <row r="2190" spans="6:13" ht="12.75">
      <c r="F2190" s="104"/>
      <c r="I2190" s="24">
        <f>+B2190/M2190</f>
        <v>0</v>
      </c>
      <c r="M2190" s="2">
        <v>500</v>
      </c>
    </row>
    <row r="2191" spans="6:13" ht="12.75">
      <c r="F2191" s="104"/>
      <c r="I2191" s="24"/>
      <c r="M2191" s="2"/>
    </row>
    <row r="2192" spans="1:11" s="260" customFormat="1" ht="12.75">
      <c r="A2192" s="244" t="s">
        <v>1158</v>
      </c>
      <c r="B2192" s="256"/>
      <c r="C2192" s="257" t="s">
        <v>1162</v>
      </c>
      <c r="D2192" s="244"/>
      <c r="E2192" s="244"/>
      <c r="F2192" s="258"/>
      <c r="G2192" s="258"/>
      <c r="H2192" s="256"/>
      <c r="I2192" s="259"/>
      <c r="K2192" s="261"/>
    </row>
    <row r="2193" spans="1:11" s="260" customFormat="1" ht="12.75">
      <c r="A2193" s="244"/>
      <c r="B2193" s="256"/>
      <c r="C2193" s="244"/>
      <c r="D2193" s="244"/>
      <c r="E2193" s="244" t="s">
        <v>1166</v>
      </c>
      <c r="F2193" s="258"/>
      <c r="G2193" s="258"/>
      <c r="H2193" s="256"/>
      <c r="I2193" s="259"/>
      <c r="K2193" s="261"/>
    </row>
    <row r="2194" spans="1:13" s="260" customFormat="1" ht="12.75">
      <c r="A2194" s="244"/>
      <c r="B2194" s="262">
        <v>-629719</v>
      </c>
      <c r="C2194" s="256" t="s">
        <v>1159</v>
      </c>
      <c r="D2194" s="244"/>
      <c r="E2194" s="244" t="s">
        <v>1165</v>
      </c>
      <c r="F2194" s="258"/>
      <c r="G2194" s="258" t="s">
        <v>382</v>
      </c>
      <c r="H2194" s="256">
        <f>H2193-B2194</f>
        <v>629719</v>
      </c>
      <c r="I2194" s="265">
        <v>960</v>
      </c>
      <c r="K2194" s="263"/>
      <c r="M2194" s="264">
        <f>+-B2194/I2194</f>
        <v>655.9572916666667</v>
      </c>
    </row>
    <row r="2195" spans="1:13" s="260" customFormat="1" ht="12.75">
      <c r="A2195" s="244"/>
      <c r="B2195" s="256">
        <v>11925</v>
      </c>
      <c r="C2195" s="244" t="s">
        <v>1160</v>
      </c>
      <c r="D2195" s="244"/>
      <c r="E2195" s="244"/>
      <c r="F2195" s="258"/>
      <c r="G2195" s="258" t="s">
        <v>382</v>
      </c>
      <c r="H2195" s="256">
        <f>H2194-B2195</f>
        <v>617794</v>
      </c>
      <c r="I2195" s="265">
        <f>+B2195/M2195</f>
        <v>15.826144658261446</v>
      </c>
      <c r="K2195" s="263"/>
      <c r="M2195" s="264">
        <v>753.5</v>
      </c>
    </row>
    <row r="2196" spans="1:13" s="260" customFormat="1" ht="12.75">
      <c r="A2196" s="244"/>
      <c r="B2196" s="262">
        <f>SUM(B2194:B2195)</f>
        <v>-617794</v>
      </c>
      <c r="C2196" s="257" t="s">
        <v>1161</v>
      </c>
      <c r="D2196" s="244"/>
      <c r="E2196" s="244"/>
      <c r="F2196" s="258"/>
      <c r="G2196" s="258" t="s">
        <v>382</v>
      </c>
      <c r="H2196" s="256">
        <v>0</v>
      </c>
      <c r="I2196" s="265">
        <f>B2196/M2196</f>
        <v>-846.2931506849316</v>
      </c>
      <c r="K2196" s="261"/>
      <c r="M2196" s="260">
        <v>730</v>
      </c>
    </row>
    <row r="2197" spans="6:13" ht="12.75">
      <c r="F2197" s="104"/>
      <c r="I2197" s="24"/>
      <c r="M2197" s="2">
        <v>500</v>
      </c>
    </row>
    <row r="2198" spans="6:13" ht="12.75" hidden="1">
      <c r="F2198" s="104"/>
      <c r="I2198" s="24"/>
      <c r="M2198" s="2">
        <v>500</v>
      </c>
    </row>
    <row r="2199" spans="6:13" ht="12.75" hidden="1">
      <c r="F2199" s="104"/>
      <c r="I2199" s="24"/>
      <c r="M2199" s="2">
        <v>500</v>
      </c>
    </row>
    <row r="2200" spans="6:13" ht="12.75" hidden="1">
      <c r="F2200" s="104"/>
      <c r="I2200" s="24"/>
      <c r="M2200" s="2">
        <v>500</v>
      </c>
    </row>
    <row r="2201" ht="12.75" hidden="1"/>
    <row r="2202" ht="12.75" hidden="1"/>
    <row r="2203" ht="12.75" hidden="1"/>
    <row r="2204" ht="12.75" hidden="1"/>
    <row r="2205" ht="12.75" hidden="1"/>
    <row r="2206" ht="12.75" hidden="1"/>
    <row r="2207" ht="12.75" hidden="1"/>
    <row r="2208" ht="12.75" hidden="1"/>
    <row r="2209" ht="12.75" hidden="1"/>
    <row r="2210" ht="12.75" hidden="1"/>
    <row r="2211" ht="12.75" hidden="1"/>
    <row r="2212" ht="12.75" hidden="1"/>
    <row r="2213" ht="12.75" hidden="1"/>
    <row r="2214" ht="12.75" hidden="1"/>
    <row r="2215" ht="12.75" hidden="1"/>
    <row r="2216" ht="12.75" hidden="1"/>
    <row r="2217" ht="12.75" hidden="1"/>
    <row r="2218" ht="12.75" hidden="1"/>
    <row r="2219" ht="12.75" hidden="1"/>
    <row r="2220" ht="12.75" hidden="1"/>
    <row r="2221" ht="12.75" hidden="1"/>
    <row r="2222" ht="12.75" hidden="1"/>
    <row r="2223" ht="12.75" hidden="1"/>
    <row r="2224" ht="12.75" hidden="1"/>
    <row r="2225" ht="12.75" hidden="1"/>
    <row r="2226" ht="12.75" hidden="1"/>
    <row r="2227" ht="12.75" hidden="1"/>
    <row r="2228" ht="12.75" hidden="1"/>
    <row r="2229" ht="12.75" hidden="1"/>
    <row r="2230" ht="12.75" hidden="1"/>
    <row r="2231" ht="12.75" hidden="1"/>
    <row r="2232" ht="12.75" hidden="1"/>
    <row r="2233" ht="12.75" hidden="1"/>
    <row r="2234" ht="12.75" hidden="1"/>
    <row r="2235" ht="12.75" hidden="1"/>
    <row r="2236" ht="12.75" hidden="1"/>
    <row r="2237" ht="12.75" hidden="1"/>
    <row r="2238" ht="12.75" hidden="1"/>
    <row r="2239" ht="12.75" hidden="1"/>
    <row r="2240" ht="12.75" hidden="1"/>
    <row r="2241" ht="12.75" hidden="1"/>
    <row r="2242" ht="12.75" hidden="1"/>
    <row r="2243" ht="12.75" hidden="1"/>
    <row r="2244" ht="12.75" hidden="1"/>
    <row r="2245" ht="12.75" hidden="1"/>
    <row r="2246" ht="12.75" hidden="1"/>
    <row r="2247" ht="12.75" hidden="1"/>
    <row r="2248" ht="12.75" hidden="1"/>
    <row r="2249" ht="12.75" hidden="1"/>
    <row r="2250" ht="12.75" hidden="1"/>
    <row r="2251" ht="12.75" hidden="1"/>
    <row r="2252" ht="12.75" hidden="1"/>
    <row r="2253" ht="12.75" hidden="1"/>
    <row r="2254" ht="12.75" hidden="1"/>
    <row r="2255" ht="12.75" hidden="1"/>
    <row r="2256" ht="12.75" hidden="1"/>
    <row r="2257" ht="12.75" hidden="1"/>
    <row r="2258" ht="12.75" hidden="1"/>
    <row r="2259" ht="12.75" hidden="1"/>
    <row r="2260" ht="12.75" hidden="1"/>
    <row r="2261" ht="12.75" hidden="1"/>
    <row r="2262" ht="12.75" hidden="1"/>
    <row r="2263" ht="12.75" hidden="1"/>
    <row r="2264" ht="12.75" hidden="1"/>
    <row r="2265" ht="12.75" hidden="1"/>
    <row r="2266" ht="12.75" hidden="1"/>
    <row r="2267" ht="12.75" hidden="1"/>
  </sheetData>
  <sheetProtection/>
  <mergeCells count="1">
    <mergeCell ref="B2:H2"/>
  </mergeCells>
  <printOptions/>
  <pageMargins left="0.75" right="0.75" top="1" bottom="1" header="0.5" footer="0.5"/>
  <pageSetup horizontalDpi="300" verticalDpi="300" orientation="portrait" paperSize="9" r:id="rId3"/>
  <headerFooter alignWithMargins="0">
    <oddHeader>&amp;L&amp;A&amp;C&amp;"Arial,Bold"&amp;9LAGA&amp;RPage &amp;P</oddHeader>
    <oddFooter>&amp;C&amp;F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LAGA</cp:lastModifiedBy>
  <cp:lastPrinted>2004-04-21T05:05:51Z</cp:lastPrinted>
  <dcterms:created xsi:type="dcterms:W3CDTF">2002-09-25T18:25:46Z</dcterms:created>
  <dcterms:modified xsi:type="dcterms:W3CDTF">2011-02-25T23:37:52Z</dcterms:modified>
  <cp:category/>
  <cp:version/>
  <cp:contentType/>
  <cp:contentStatus/>
</cp:coreProperties>
</file>