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7035" windowHeight="4365" activeTab="1"/>
  </bookViews>
  <sheets>
    <sheet name="All funds spent" sheetId="1" r:id="rId1"/>
    <sheet name="All donor balanc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  <author>sonie</author>
  </authors>
  <commentList>
    <comment ref="E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$300 sent through western union for Qatar, $650 given to Ofir in Qatar and GBP 5,000</t>
        </r>
      </text>
    </comment>
    <comment ref="F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 total GBP 21,577 sent which is split as follows
GBP 19,039 for Rufford and GBP 2,505 for BornFree</t>
        </r>
      </text>
    </comment>
    <comment ref="F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 total GBP 21,577 sent which is split as follows
GBP 19,039 for Rufford and GBP 2,505 for BornFree</t>
        </r>
      </text>
    </comment>
    <comment ref="J20" authorId="1">
      <text>
        <r>
          <rPr>
            <b/>
            <sz val="8"/>
            <rFont val="Tahoma"/>
            <family val="0"/>
          </rPr>
          <t xml:space="preserve">user: BornFree USA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<sst xmlns="http://schemas.openxmlformats.org/spreadsheetml/2006/main" count="170" uniqueCount="43">
  <si>
    <t>Month</t>
  </si>
  <si>
    <t>Start Balance</t>
  </si>
  <si>
    <t>End Balance</t>
  </si>
  <si>
    <t>Born Free</t>
  </si>
  <si>
    <t>Operations</t>
  </si>
  <si>
    <t>Legal</t>
  </si>
  <si>
    <t>Media</t>
  </si>
  <si>
    <t>USFWS</t>
  </si>
  <si>
    <t>Other</t>
  </si>
  <si>
    <t>Policy &amp; External</t>
  </si>
  <si>
    <t>Management</t>
  </si>
  <si>
    <t>Office</t>
  </si>
  <si>
    <t>Investigations</t>
  </si>
  <si>
    <t>Donations Received</t>
  </si>
  <si>
    <t>Funds Spent</t>
  </si>
  <si>
    <t>Final Balance</t>
  </si>
  <si>
    <t>Total Funds Spent</t>
  </si>
  <si>
    <t>Total Final Balance</t>
  </si>
  <si>
    <t>Total Start Balance</t>
  </si>
  <si>
    <t>Total Donations Received</t>
  </si>
  <si>
    <t>Total Expenditure</t>
  </si>
  <si>
    <t>LAGA Family</t>
  </si>
  <si>
    <t>(No calculation is done in dollars)</t>
  </si>
  <si>
    <t>Expenditure split to activities</t>
  </si>
  <si>
    <t>ProWildlife</t>
  </si>
  <si>
    <t>Arcus</t>
  </si>
  <si>
    <t>Private donors</t>
  </si>
  <si>
    <t>UNEP - Congos</t>
  </si>
  <si>
    <t>Rufford Foundation</t>
  </si>
  <si>
    <t>Parrot Trust</t>
  </si>
  <si>
    <t>Total</t>
  </si>
  <si>
    <t>SFS France</t>
  </si>
  <si>
    <t xml:space="preserve"> </t>
  </si>
  <si>
    <t>New Foundation</t>
  </si>
  <si>
    <t>Animal Welfare Institute</t>
  </si>
  <si>
    <t>Neu Foundation</t>
  </si>
  <si>
    <t>EIA</t>
  </si>
  <si>
    <t>2010- LAGA Financial Balance Sheet  - Split to activities- CFA</t>
  </si>
  <si>
    <t>2010- LAGA Financial Balance Sheet  - Split to activities - Dollar value representation</t>
  </si>
  <si>
    <t>2010 - Dollar Exchange rate</t>
  </si>
  <si>
    <t>2010 - LAGA Financial Balance Sheet  - Split to donors - Dollar Value Representation</t>
  </si>
  <si>
    <t>Safari Zoo Israel</t>
  </si>
  <si>
    <t>USFWS-Replication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</si>
</sst>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* #,##0_-;\-* #,##0_-;_-* &quot;-&quot;_-;_-@_-"/>
    <numFmt numFmtId="205" formatCode="_-&quot;£&quot;* #,##0.00_-;\-&quot;£&quot;* #,##0.00_-;_-&quot;£&quot;* &quot;-&quot;??_-;_-@_-"/>
    <numFmt numFmtId="206" formatCode="_-* #,##0.00_-;\-* #,##0.00_-;_-* &quot;-&quot;??_-;_-@_-"/>
    <numFmt numFmtId="207" formatCode="\t&quot;£&quot;#,##0_);\(\t&quot;£&quot;#,##0\)"/>
    <numFmt numFmtId="208" formatCode="\t&quot;£&quot;#,##0_);[Red]\(\t&quot;£&quot;#,##0\)"/>
    <numFmt numFmtId="209" formatCode="\t&quot;£&quot;#,##0.00_);\(\t&quot;£&quot;#,##0.00\)"/>
    <numFmt numFmtId="210" formatCode="\t&quot;£&quot;#,##0.00_);[Red]\(\t&quot;£&quot;#,##0.00\)"/>
    <numFmt numFmtId="211" formatCode="_ * #,##0.00_ ;_ * \-#,##0.00_ ;_ * &quot;-&quot;??_ ;_ @_ "/>
    <numFmt numFmtId="212" formatCode="_ * #,##0_ ;_ * \-#,##0_ ;_ * &quot;-&quot;_ ;_ @_ "/>
    <numFmt numFmtId="213" formatCode="_ &quot;₪&quot;\ * #,##0.00_ ;_ &quot;₪&quot;\ * \-#,##0.00_ ;_ &quot;₪&quot;\ * &quot;-&quot;??_ ;_ @_ "/>
    <numFmt numFmtId="214" formatCode="_ &quot;₪&quot;\ * #,##0_ ;_ &quot;₪&quot;\ * \-#,##0_ ;_ &quot;₪&quot;\ * &quot;-&quot;_ ;_ @_ "/>
    <numFmt numFmtId="215" formatCode="#,##0;[Red]#,##0"/>
    <numFmt numFmtId="216" formatCode="[$$-409]#,##0"/>
    <numFmt numFmtId="217" formatCode="_ [$€]\ * #,##0.00_ ;_ [$€]\ * \-#,##0.00_ ;_ [$€]\ * &quot;-&quot;??_ ;_ @_ "/>
    <numFmt numFmtId="218" formatCode="&quot;$&quot;#,##0"/>
  </numFmts>
  <fonts count="3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0" xfId="59" applyNumberFormat="1" applyFont="1" applyFill="1" applyBorder="1">
      <alignment/>
      <protection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7" fillId="0" borderId="1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58" applyNumberFormat="1" applyFont="1" applyFill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8" applyNumberFormat="1" applyFont="1" applyFill="1">
      <alignment/>
      <protection/>
    </xf>
    <xf numFmtId="3" fontId="6" fillId="0" borderId="0" xfId="58" applyNumberFormat="1" applyFont="1" applyFill="1">
      <alignment/>
      <protection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216" fontId="6" fillId="0" borderId="0" xfId="59" applyNumberFormat="1" applyFont="1" applyFill="1">
      <alignment/>
      <protection/>
    </xf>
    <xf numFmtId="216" fontId="6" fillId="0" borderId="14" xfId="0" applyNumberFormat="1" applyFont="1" applyFill="1" applyBorder="1" applyAlignment="1">
      <alignment/>
    </xf>
    <xf numFmtId="216" fontId="7" fillId="0" borderId="14" xfId="0" applyNumberFormat="1" applyFont="1" applyFill="1" applyBorder="1" applyAlignment="1">
      <alignment/>
    </xf>
    <xf numFmtId="216" fontId="6" fillId="0" borderId="15" xfId="0" applyNumberFormat="1" applyFont="1" applyFill="1" applyBorder="1" applyAlignment="1">
      <alignment/>
    </xf>
    <xf numFmtId="216" fontId="0" fillId="0" borderId="16" xfId="0" applyNumberFormat="1" applyFont="1" applyBorder="1" applyAlignment="1">
      <alignment/>
    </xf>
    <xf numFmtId="216" fontId="0" fillId="0" borderId="16" xfId="0" applyNumberFormat="1" applyFont="1" applyFill="1" applyBorder="1" applyAlignment="1">
      <alignment/>
    </xf>
    <xf numFmtId="216" fontId="0" fillId="0" borderId="18" xfId="0" applyNumberFormat="1" applyFont="1" applyBorder="1" applyAlignment="1">
      <alignment/>
    </xf>
    <xf numFmtId="216" fontId="0" fillId="0" borderId="13" xfId="59" applyNumberFormat="1" applyFont="1" applyFill="1" applyBorder="1">
      <alignment/>
      <protection/>
    </xf>
    <xf numFmtId="216" fontId="0" fillId="0" borderId="0" xfId="59" applyNumberFormat="1" applyFont="1" applyBorder="1">
      <alignment/>
      <protection/>
    </xf>
    <xf numFmtId="216" fontId="0" fillId="0" borderId="0" xfId="0" applyNumberFormat="1" applyFont="1" applyBorder="1" applyAlignment="1">
      <alignment/>
    </xf>
    <xf numFmtId="216" fontId="0" fillId="0" borderId="0" xfId="59" applyNumberFormat="1" applyFont="1" applyFill="1" applyBorder="1">
      <alignment/>
      <protection/>
    </xf>
    <xf numFmtId="216" fontId="0" fillId="0" borderId="19" xfId="0" applyNumberFormat="1" applyFont="1" applyBorder="1" applyAlignment="1">
      <alignment/>
    </xf>
    <xf numFmtId="216" fontId="0" fillId="0" borderId="13" xfId="59" applyNumberFormat="1" applyFont="1" applyBorder="1">
      <alignment/>
      <protection/>
    </xf>
    <xf numFmtId="216" fontId="0" fillId="0" borderId="0" xfId="59" applyNumberFormat="1" applyFont="1" applyBorder="1" quotePrefix="1">
      <alignment/>
      <protection/>
    </xf>
    <xf numFmtId="216" fontId="3" fillId="0" borderId="13" xfId="0" applyNumberFormat="1" applyFont="1" applyBorder="1" applyAlignment="1">
      <alignment/>
    </xf>
    <xf numFmtId="216" fontId="3" fillId="0" borderId="20" xfId="0" applyNumberFormat="1" applyFont="1" applyBorder="1" applyAlignment="1">
      <alignment/>
    </xf>
    <xf numFmtId="216" fontId="0" fillId="0" borderId="17" xfId="0" applyNumberFormat="1" applyFont="1" applyBorder="1" applyAlignment="1">
      <alignment/>
    </xf>
    <xf numFmtId="216" fontId="0" fillId="0" borderId="17" xfId="59" applyNumberFormat="1" applyFont="1" applyBorder="1">
      <alignment/>
      <protection/>
    </xf>
    <xf numFmtId="216" fontId="0" fillId="0" borderId="21" xfId="0" applyNumberFormat="1" applyFont="1" applyBorder="1" applyAlignment="1">
      <alignment/>
    </xf>
    <xf numFmtId="216" fontId="3" fillId="0" borderId="17" xfId="0" applyNumberFormat="1" applyFont="1" applyFill="1" applyBorder="1" applyAlignment="1">
      <alignment/>
    </xf>
    <xf numFmtId="216" fontId="0" fillId="0" borderId="17" xfId="0" applyNumberFormat="1" applyFont="1" applyFill="1" applyBorder="1" applyAlignment="1">
      <alignment/>
    </xf>
    <xf numFmtId="216" fontId="3" fillId="0" borderId="0" xfId="58" applyNumberFormat="1" applyFont="1" applyFill="1">
      <alignment/>
      <protection/>
    </xf>
    <xf numFmtId="0" fontId="1" fillId="20" borderId="10" xfId="0" applyFont="1" applyFill="1" applyBorder="1" applyAlignment="1">
      <alignment/>
    </xf>
    <xf numFmtId="216" fontId="3" fillId="20" borderId="0" xfId="58" applyNumberFormat="1" applyFont="1" applyFill="1">
      <alignment/>
      <protection/>
    </xf>
    <xf numFmtId="0" fontId="1" fillId="20" borderId="0" xfId="0" applyFont="1" applyFill="1" applyAlignment="1">
      <alignment/>
    </xf>
    <xf numFmtId="0" fontId="0" fillId="20" borderId="10" xfId="0" applyFill="1" applyBorder="1" applyAlignment="1">
      <alignment/>
    </xf>
    <xf numFmtId="3" fontId="0" fillId="20" borderId="14" xfId="0" applyNumberFormat="1" applyFont="1" applyFill="1" applyBorder="1" applyAlignment="1">
      <alignment/>
    </xf>
    <xf numFmtId="3" fontId="0" fillId="20" borderId="15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3" fontId="8" fillId="0" borderId="0" xfId="59" applyNumberFormat="1" applyFont="1" applyFill="1">
      <alignment/>
      <protection/>
    </xf>
    <xf numFmtId="0" fontId="2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58" applyNumberFormat="1" applyFont="1" applyFill="1" applyBorder="1">
      <alignment/>
      <protection/>
    </xf>
    <xf numFmtId="3" fontId="0" fillId="0" borderId="0" xfId="58" applyNumberFormat="1" applyFont="1" applyBorder="1">
      <alignment/>
      <protection/>
    </xf>
    <xf numFmtId="3" fontId="3" fillId="0" borderId="0" xfId="58" applyNumberFormat="1" applyFont="1" applyFill="1" applyBorder="1">
      <alignment/>
      <protection/>
    </xf>
    <xf numFmtId="3" fontId="0" fillId="20" borderId="2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7" fontId="1" fillId="20" borderId="14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20" borderId="0" xfId="0" applyNumberFormat="1" applyFill="1" applyAlignment="1">
      <alignment/>
    </xf>
    <xf numFmtId="3" fontId="0" fillId="20" borderId="23" xfId="0" applyNumberFormat="1" applyFill="1" applyBorder="1" applyAlignment="1">
      <alignment/>
    </xf>
    <xf numFmtId="3" fontId="0" fillId="20" borderId="14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216" fontId="0" fillId="0" borderId="0" xfId="0" applyNumberFormat="1" applyAlignment="1">
      <alignment/>
    </xf>
    <xf numFmtId="216" fontId="0" fillId="0" borderId="23" xfId="0" applyNumberFormat="1" applyBorder="1" applyAlignment="1">
      <alignment/>
    </xf>
    <xf numFmtId="216" fontId="0" fillId="0" borderId="10" xfId="0" applyNumberFormat="1" applyBorder="1" applyAlignment="1">
      <alignment/>
    </xf>
    <xf numFmtId="216" fontId="0" fillId="20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216" fontId="0" fillId="0" borderId="0" xfId="0" applyNumberFormat="1" applyFill="1" applyAlignment="1">
      <alignment/>
    </xf>
    <xf numFmtId="0" fontId="0" fillId="24" borderId="0" xfId="0" applyFill="1" applyAlignment="1">
      <alignment/>
    </xf>
    <xf numFmtId="4" fontId="0" fillId="0" borderId="17" xfId="0" applyNumberFormat="1" applyFont="1" applyFill="1" applyBorder="1" applyAlignment="1">
      <alignment/>
    </xf>
    <xf numFmtId="3" fontId="0" fillId="0" borderId="17" xfId="59" applyNumberFormat="1" applyFont="1" applyFill="1" applyBorder="1">
      <alignment/>
      <protection/>
    </xf>
    <xf numFmtId="3" fontId="0" fillId="0" borderId="18" xfId="0" applyNumberFormat="1" applyFont="1" applyFill="1" applyBorder="1" applyAlignment="1">
      <alignment/>
    </xf>
    <xf numFmtId="0" fontId="0" fillId="0" borderId="12" xfId="0" applyFill="1" applyBorder="1" applyAlignment="1">
      <alignment horizontal="left"/>
    </xf>
    <xf numFmtId="3" fontId="0" fillId="0" borderId="0" xfId="0" applyNumberFormat="1" applyFont="1" applyAlignment="1">
      <alignment/>
    </xf>
    <xf numFmtId="3" fontId="6" fillId="0" borderId="16" xfId="0" applyNumberFormat="1" applyFont="1" applyFill="1" applyBorder="1" applyAlignment="1">
      <alignment/>
    </xf>
    <xf numFmtId="216" fontId="0" fillId="0" borderId="0" xfId="0" applyNumberFormat="1" applyFont="1" applyFill="1" applyBorder="1" applyAlignment="1">
      <alignment/>
    </xf>
    <xf numFmtId="216" fontId="6" fillId="0" borderId="16" xfId="0" applyNumberFormat="1" applyFont="1" applyFill="1" applyBorder="1" applyAlignment="1">
      <alignment/>
    </xf>
    <xf numFmtId="216" fontId="0" fillId="0" borderId="0" xfId="59" applyNumberFormat="1" applyFont="1" applyFill="1" applyBorder="1" quotePrefix="1">
      <alignment/>
      <protection/>
    </xf>
    <xf numFmtId="3" fontId="0" fillId="0" borderId="0" xfId="59" applyNumberFormat="1" applyFont="1" applyFill="1" applyBorder="1" quotePrefix="1">
      <alignment/>
      <protection/>
    </xf>
    <xf numFmtId="3" fontId="6" fillId="0" borderId="18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/>
    </xf>
    <xf numFmtId="3" fontId="3" fillId="0" borderId="16" xfId="58" applyNumberFormat="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3" fillId="20" borderId="23" xfId="0" applyNumberFormat="1" applyFont="1" applyFill="1" applyBorder="1" applyAlignment="1">
      <alignment/>
    </xf>
    <xf numFmtId="17" fontId="1" fillId="21" borderId="14" xfId="0" applyNumberFormat="1" applyFont="1" applyFill="1" applyBorder="1" applyAlignment="1">
      <alignment/>
    </xf>
    <xf numFmtId="17" fontId="1" fillId="21" borderId="15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7" fontId="1" fillId="20" borderId="15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l donor balances" xfId="58"/>
    <cellStyle name="Normal_All funds spen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zoomScalePageLayoutView="0" workbookViewId="0" topLeftCell="A1">
      <selection activeCell="O7" sqref="O7"/>
    </sheetView>
  </sheetViews>
  <sheetFormatPr defaultColWidth="0" defaultRowHeight="12.75"/>
  <cols>
    <col min="1" max="1" width="17.28125" style="0" bestFit="1" customWidth="1"/>
    <col min="2" max="2" width="16.00390625" style="0" customWidth="1"/>
    <col min="3" max="3" width="9.57421875" style="0" customWidth="1"/>
    <col min="4" max="4" width="10.421875" style="0" customWidth="1"/>
    <col min="5" max="5" width="8.8515625" style="0" customWidth="1"/>
    <col min="6" max="6" width="10.57421875" style="0" customWidth="1"/>
    <col min="7" max="7" width="9.28125" style="0" customWidth="1"/>
    <col min="8" max="8" width="10.00390625" style="0" customWidth="1"/>
    <col min="9" max="9" width="9.421875" style="0" customWidth="1"/>
    <col min="10" max="10" width="9.8515625" style="0" customWidth="1"/>
    <col min="11" max="11" width="10.8515625" style="0" customWidth="1"/>
    <col min="12" max="13" width="10.140625" style="0" customWidth="1"/>
    <col min="14" max="14" width="9.8515625" style="0" customWidth="1"/>
    <col min="15" max="15" width="11.140625" style="0" bestFit="1" customWidth="1"/>
    <col min="16" max="16" width="11.00390625" style="0" hidden="1" customWidth="1"/>
    <col min="17" max="17" width="10.00390625" style="0" hidden="1" customWidth="1"/>
    <col min="18" max="18" width="11.140625" style="0" hidden="1" customWidth="1"/>
    <col min="19" max="21" width="0" style="0" hidden="1" customWidth="1"/>
    <col min="22" max="22" width="12.8515625" style="0" hidden="1" customWidth="1"/>
    <col min="23" max="26" width="15.421875" style="0" hidden="1" customWidth="1"/>
    <col min="27" max="27" width="0" style="0" hidden="1" customWidth="1"/>
    <col min="28" max="28" width="11.57421875" style="0" hidden="1" customWidth="1"/>
  </cols>
  <sheetData>
    <row r="2" spans="2:12" ht="18">
      <c r="B2" s="62" t="s">
        <v>37</v>
      </c>
      <c r="C2" s="5"/>
      <c r="D2" s="5"/>
      <c r="L2" s="1"/>
    </row>
    <row r="4" spans="1:15" s="94" customFormat="1" ht="12.75">
      <c r="A4" s="9" t="s">
        <v>0</v>
      </c>
      <c r="B4" s="4"/>
      <c r="C4" s="82">
        <v>40179</v>
      </c>
      <c r="D4" s="82">
        <v>40210</v>
      </c>
      <c r="E4" s="82">
        <v>39873</v>
      </c>
      <c r="F4" s="82">
        <v>40269</v>
      </c>
      <c r="G4" s="82">
        <v>40299</v>
      </c>
      <c r="H4" s="82">
        <v>40330</v>
      </c>
      <c r="I4" s="82">
        <v>40360</v>
      </c>
      <c r="J4" s="82">
        <v>40391</v>
      </c>
      <c r="K4" s="82">
        <v>40422</v>
      </c>
      <c r="L4" s="82">
        <v>40452</v>
      </c>
      <c r="M4" s="82">
        <v>40483</v>
      </c>
      <c r="N4" s="115">
        <v>40513</v>
      </c>
      <c r="O4" s="92" t="s">
        <v>30</v>
      </c>
    </row>
    <row r="5" spans="1:15" s="94" customFormat="1" ht="12.75">
      <c r="A5" s="9" t="s">
        <v>1</v>
      </c>
      <c r="B5" s="4"/>
      <c r="C5" s="20">
        <v>18306814</v>
      </c>
      <c r="D5" s="19">
        <f>+C17</f>
        <v>11433178</v>
      </c>
      <c r="E5" s="19">
        <f aca="true" t="shared" si="0" ref="E5:N5">+D17</f>
        <v>6858254</v>
      </c>
      <c r="F5" s="19">
        <f t="shared" si="0"/>
        <v>5393902</v>
      </c>
      <c r="G5" s="19">
        <f t="shared" si="0"/>
        <v>18999644</v>
      </c>
      <c r="H5" s="19">
        <f t="shared" si="0"/>
        <v>11397226</v>
      </c>
      <c r="I5" s="19">
        <f t="shared" si="0"/>
        <v>7426650</v>
      </c>
      <c r="J5" s="22">
        <f>+I17</f>
        <v>1762143</v>
      </c>
      <c r="K5" s="19">
        <f t="shared" si="0"/>
        <v>45640453</v>
      </c>
      <c r="L5" s="19">
        <f>+K17</f>
        <v>32900442.05</v>
      </c>
      <c r="M5" s="19">
        <f t="shared" si="0"/>
        <v>21973410.1</v>
      </c>
      <c r="N5" s="20">
        <f t="shared" si="0"/>
        <v>43156429.1</v>
      </c>
      <c r="O5" s="15"/>
    </row>
    <row r="6" spans="1:15" s="94" customFormat="1" ht="12.75">
      <c r="A6" s="9" t="s">
        <v>13</v>
      </c>
      <c r="B6" s="4"/>
      <c r="C6" s="100">
        <v>911400</v>
      </c>
      <c r="D6" s="30">
        <v>1339367</v>
      </c>
      <c r="E6" s="30">
        <v>5711561</v>
      </c>
      <c r="F6" s="30">
        <v>21459189</v>
      </c>
      <c r="G6" s="30"/>
      <c r="H6" s="30">
        <v>4856049</v>
      </c>
      <c r="I6" s="30"/>
      <c r="J6" s="100">
        <v>50758170</v>
      </c>
      <c r="K6" s="30"/>
      <c r="L6" s="26"/>
      <c r="M6" s="30">
        <v>35349413</v>
      </c>
      <c r="N6" s="105"/>
      <c r="O6" s="67">
        <f>SUM(C6:N6)</f>
        <v>120385149</v>
      </c>
    </row>
    <row r="7" spans="1:15" ht="12.75">
      <c r="A7" s="118" t="s">
        <v>23</v>
      </c>
      <c r="B7" s="70" t="s">
        <v>4</v>
      </c>
      <c r="C7" s="18">
        <v>659800</v>
      </c>
      <c r="D7" s="18">
        <v>360000</v>
      </c>
      <c r="E7" s="18">
        <v>474400</v>
      </c>
      <c r="F7" s="18">
        <v>469500</v>
      </c>
      <c r="G7" s="18">
        <v>360000</v>
      </c>
      <c r="H7" s="18">
        <v>664300</v>
      </c>
      <c r="I7" s="18">
        <v>350000</v>
      </c>
      <c r="J7" s="67">
        <v>538800</v>
      </c>
      <c r="K7" s="18">
        <v>760100</v>
      </c>
      <c r="L7" s="30">
        <v>546300</v>
      </c>
      <c r="M7" s="26">
        <v>1006300</v>
      </c>
      <c r="N7" s="83">
        <v>790300</v>
      </c>
      <c r="O7" s="67">
        <f aca="true" t="shared" si="1" ref="O7:O15">SUM(C7:N7)</f>
        <v>6979800</v>
      </c>
    </row>
    <row r="8" spans="1:15" ht="12.75">
      <c r="A8" s="118"/>
      <c r="B8" s="71" t="s">
        <v>12</v>
      </c>
      <c r="C8" s="18">
        <v>1428515</v>
      </c>
      <c r="D8" s="18">
        <v>925665</v>
      </c>
      <c r="E8" s="18">
        <v>762065</v>
      </c>
      <c r="F8" s="18">
        <v>1208765</v>
      </c>
      <c r="G8" s="18">
        <v>1141050</v>
      </c>
      <c r="H8" s="18">
        <v>1411715</v>
      </c>
      <c r="I8" s="18">
        <v>832465</v>
      </c>
      <c r="J8" s="18">
        <v>925550</v>
      </c>
      <c r="K8" s="18">
        <v>2011345</v>
      </c>
      <c r="L8" s="26">
        <v>2705250</v>
      </c>
      <c r="M8" s="26">
        <v>2351050</v>
      </c>
      <c r="N8" s="83">
        <v>2131300</v>
      </c>
      <c r="O8" s="67">
        <f t="shared" si="1"/>
        <v>17834735</v>
      </c>
    </row>
    <row r="9" spans="1:15" ht="12.75">
      <c r="A9" s="118"/>
      <c r="B9" s="71" t="s">
        <v>5</v>
      </c>
      <c r="C9" s="18">
        <v>2127945</v>
      </c>
      <c r="D9" s="26">
        <v>1500370</v>
      </c>
      <c r="E9" s="18">
        <v>1914845</v>
      </c>
      <c r="F9" s="18">
        <v>1948070</v>
      </c>
      <c r="G9" s="18">
        <v>1658170</v>
      </c>
      <c r="H9" s="18">
        <v>3010420</v>
      </c>
      <c r="I9" s="18">
        <v>1557960</v>
      </c>
      <c r="J9" s="18">
        <v>1102470</v>
      </c>
      <c r="K9" s="18">
        <v>3523150</v>
      </c>
      <c r="L9" s="26">
        <v>1499805</v>
      </c>
      <c r="M9" s="26">
        <v>3429360</v>
      </c>
      <c r="N9" s="83">
        <v>3043390</v>
      </c>
      <c r="O9" s="67">
        <f t="shared" si="1"/>
        <v>26315955</v>
      </c>
    </row>
    <row r="10" spans="1:15" ht="12.75">
      <c r="A10" s="118"/>
      <c r="B10" s="71" t="s">
        <v>6</v>
      </c>
      <c r="C10" s="18">
        <v>1316400</v>
      </c>
      <c r="D10" s="26">
        <v>1325925</v>
      </c>
      <c r="E10" s="18">
        <v>1169100</v>
      </c>
      <c r="F10" s="18">
        <v>1258325</v>
      </c>
      <c r="G10" s="18">
        <v>1092700</v>
      </c>
      <c r="H10" s="18">
        <v>1469810</v>
      </c>
      <c r="I10" s="18">
        <v>1135010</v>
      </c>
      <c r="J10" s="18">
        <v>1059560</v>
      </c>
      <c r="K10" s="18">
        <v>2015130</v>
      </c>
      <c r="L10" s="26">
        <v>1852435</v>
      </c>
      <c r="M10" s="26">
        <v>1655285</v>
      </c>
      <c r="N10" s="83">
        <v>2057185</v>
      </c>
      <c r="O10" s="67">
        <f t="shared" si="1"/>
        <v>17406865</v>
      </c>
    </row>
    <row r="11" spans="1:15" ht="12.75">
      <c r="A11" s="118"/>
      <c r="B11" s="72" t="s">
        <v>9</v>
      </c>
      <c r="C11" s="18">
        <v>177500</v>
      </c>
      <c r="D11" s="26">
        <v>131500</v>
      </c>
      <c r="E11" s="18">
        <v>616996</v>
      </c>
      <c r="F11" s="18">
        <v>251300</v>
      </c>
      <c r="G11" s="18">
        <v>1143885</v>
      </c>
      <c r="H11" s="18">
        <v>151500</v>
      </c>
      <c r="I11" s="18">
        <v>117500</v>
      </c>
      <c r="J11" s="18">
        <v>726500</v>
      </c>
      <c r="K11" s="104">
        <v>1999715.95</v>
      </c>
      <c r="L11" s="26">
        <v>1139355.95</v>
      </c>
      <c r="M11" s="26">
        <v>2945813</v>
      </c>
      <c r="N11" s="83">
        <v>1876245</v>
      </c>
      <c r="O11" s="67">
        <f t="shared" si="1"/>
        <v>11277810.9</v>
      </c>
    </row>
    <row r="12" spans="1:15" ht="12.75">
      <c r="A12" s="118"/>
      <c r="B12" s="72" t="s">
        <v>10</v>
      </c>
      <c r="C12" s="18">
        <v>939900</v>
      </c>
      <c r="D12" s="26">
        <v>947600</v>
      </c>
      <c r="E12" s="18">
        <v>857900</v>
      </c>
      <c r="F12" s="18">
        <v>902100</v>
      </c>
      <c r="G12" s="18">
        <v>919600</v>
      </c>
      <c r="H12" s="18">
        <v>987200</v>
      </c>
      <c r="I12" s="18">
        <v>853000</v>
      </c>
      <c r="J12" s="18">
        <v>884400</v>
      </c>
      <c r="K12" s="18">
        <v>919600</v>
      </c>
      <c r="L12" s="26">
        <v>906700</v>
      </c>
      <c r="M12" s="26">
        <v>918000</v>
      </c>
      <c r="N12" s="83">
        <v>975100</v>
      </c>
      <c r="O12" s="67">
        <f t="shared" si="1"/>
        <v>11011100</v>
      </c>
    </row>
    <row r="13" spans="1:15" ht="12.75">
      <c r="A13" s="118"/>
      <c r="B13" s="72" t="s">
        <v>11</v>
      </c>
      <c r="C13" s="18">
        <v>1134976</v>
      </c>
      <c r="D13" s="26">
        <v>723231</v>
      </c>
      <c r="E13" s="18">
        <v>1380607</v>
      </c>
      <c r="F13" s="18">
        <v>1815387</v>
      </c>
      <c r="G13" s="18">
        <v>1287013</v>
      </c>
      <c r="H13" s="18">
        <v>1131680</v>
      </c>
      <c r="I13" s="18">
        <v>818572</v>
      </c>
      <c r="J13" s="18">
        <v>1642580</v>
      </c>
      <c r="K13" s="18">
        <v>1510970</v>
      </c>
      <c r="L13" s="26">
        <v>2277186</v>
      </c>
      <c r="M13" s="26">
        <v>1860586</v>
      </c>
      <c r="N13" s="83">
        <v>2244043</v>
      </c>
      <c r="O13" s="67">
        <f t="shared" si="1"/>
        <v>17826831</v>
      </c>
    </row>
    <row r="14" spans="1:15" ht="12.75">
      <c r="A14" s="118"/>
      <c r="B14" s="72" t="s">
        <v>21</v>
      </c>
      <c r="C14" s="18"/>
      <c r="D14" s="18"/>
      <c r="E14" s="18"/>
      <c r="F14" s="18"/>
      <c r="G14" s="18"/>
      <c r="H14" s="18"/>
      <c r="I14" s="18"/>
      <c r="J14" s="18"/>
      <c r="K14" s="18"/>
      <c r="L14" s="26"/>
      <c r="M14" s="26"/>
      <c r="N14" s="83"/>
      <c r="O14" s="13">
        <f t="shared" si="1"/>
        <v>0</v>
      </c>
    </row>
    <row r="15" spans="1:15" ht="12.75">
      <c r="A15" s="119"/>
      <c r="B15" s="6" t="s">
        <v>8</v>
      </c>
      <c r="C15" s="69"/>
      <c r="D15" s="95"/>
      <c r="E15" s="95"/>
      <c r="F15" s="95"/>
      <c r="G15" s="95"/>
      <c r="H15" s="96"/>
      <c r="I15" s="95"/>
      <c r="J15" s="95"/>
      <c r="K15" s="95"/>
      <c r="L15" s="31"/>
      <c r="M15" s="31"/>
      <c r="N15" s="106"/>
      <c r="O15" s="13">
        <f t="shared" si="1"/>
        <v>0</v>
      </c>
    </row>
    <row r="16" spans="1:15" ht="12.75">
      <c r="A16" s="9" t="s">
        <v>20</v>
      </c>
      <c r="B16" s="4"/>
      <c r="C16" s="73">
        <f>SUM(C7:C15)</f>
        <v>7785036</v>
      </c>
      <c r="D16" s="31">
        <f aca="true" t="shared" si="2" ref="D16:M16">SUM(D7:D15)</f>
        <v>5914291</v>
      </c>
      <c r="E16" s="31">
        <f t="shared" si="2"/>
        <v>7175913</v>
      </c>
      <c r="F16" s="31">
        <f t="shared" si="2"/>
        <v>7853447</v>
      </c>
      <c r="G16" s="31">
        <f t="shared" si="2"/>
        <v>7602418</v>
      </c>
      <c r="H16" s="31">
        <f t="shared" si="2"/>
        <v>8826625</v>
      </c>
      <c r="I16" s="31">
        <f>SUM(I7:I15)</f>
        <v>5664507</v>
      </c>
      <c r="J16" s="31">
        <f t="shared" si="2"/>
        <v>6879860</v>
      </c>
      <c r="K16" s="31">
        <f>SUM(K7:K15)</f>
        <v>12740010.95</v>
      </c>
      <c r="L16" s="31">
        <f>SUM(L7:L15)</f>
        <v>10927031.95</v>
      </c>
      <c r="M16" s="31">
        <f t="shared" si="2"/>
        <v>14166394</v>
      </c>
      <c r="N16" s="31">
        <f>SUM(N7:N15)</f>
        <v>13117563</v>
      </c>
      <c r="O16" s="87">
        <f>SUM(C16:N16)</f>
        <v>108653096.9</v>
      </c>
    </row>
    <row r="17" spans="1:15" ht="12.75">
      <c r="A17" s="9" t="s">
        <v>2</v>
      </c>
      <c r="B17" s="4"/>
      <c r="C17" s="19">
        <f>C5+C6-C16</f>
        <v>11433178</v>
      </c>
      <c r="D17" s="19">
        <f>+D5+D6-D16</f>
        <v>6858254</v>
      </c>
      <c r="E17" s="19">
        <f aca="true" t="shared" si="3" ref="E17:K17">+E5+E6-E16</f>
        <v>5393902</v>
      </c>
      <c r="F17" s="19">
        <f t="shared" si="3"/>
        <v>18999644</v>
      </c>
      <c r="G17" s="19">
        <f t="shared" si="3"/>
        <v>11397226</v>
      </c>
      <c r="H17" s="19">
        <f t="shared" si="3"/>
        <v>7426650</v>
      </c>
      <c r="I17" s="22">
        <f t="shared" si="3"/>
        <v>1762143</v>
      </c>
      <c r="J17" s="19">
        <f t="shared" si="3"/>
        <v>45640453</v>
      </c>
      <c r="K17" s="19">
        <f t="shared" si="3"/>
        <v>32900442.05</v>
      </c>
      <c r="L17" s="19">
        <f>+L5+L6-L16</f>
        <v>21973410.1</v>
      </c>
      <c r="M17" s="19">
        <f>+M5+M6-M16</f>
        <v>43156429.1</v>
      </c>
      <c r="N17" s="20">
        <f>+N5+N6-N16</f>
        <v>30038866.1</v>
      </c>
      <c r="O17" s="4"/>
    </row>
    <row r="18" spans="1:14" ht="12.75">
      <c r="A18" s="2"/>
      <c r="B18" s="2"/>
      <c r="C18" s="2"/>
      <c r="D18" s="2"/>
      <c r="E18" s="3"/>
      <c r="F18" s="7"/>
      <c r="G18" s="7"/>
      <c r="H18" s="3"/>
      <c r="I18" s="3"/>
      <c r="J18" s="3"/>
      <c r="K18" s="3"/>
      <c r="L18" s="3"/>
      <c r="M18" s="3"/>
      <c r="N18" s="3"/>
    </row>
    <row r="19" ht="12.75">
      <c r="A19" s="14"/>
    </row>
    <row r="20" ht="12.75">
      <c r="A20" s="14"/>
    </row>
    <row r="21" ht="12.75">
      <c r="A21" s="14"/>
    </row>
    <row r="22" ht="12.75">
      <c r="A22" s="14"/>
    </row>
    <row r="23" ht="12.75">
      <c r="A23" s="15"/>
    </row>
    <row r="24" ht="12.75">
      <c r="A24" s="15"/>
    </row>
    <row r="25" ht="18">
      <c r="B25" s="62" t="s">
        <v>38</v>
      </c>
    </row>
    <row r="26" ht="12.75">
      <c r="K26" s="21" t="s">
        <v>22</v>
      </c>
    </row>
    <row r="27" spans="10:14" ht="12.75">
      <c r="J27" s="15"/>
      <c r="K27" s="15"/>
      <c r="L27" s="15"/>
      <c r="M27" s="15"/>
      <c r="N27" s="15"/>
    </row>
    <row r="28" spans="1:15" ht="12.75">
      <c r="A28" s="9" t="s">
        <v>0</v>
      </c>
      <c r="B28" s="9"/>
      <c r="C28" s="82">
        <v>40179</v>
      </c>
      <c r="D28" s="82">
        <v>40210</v>
      </c>
      <c r="E28" s="82">
        <v>40238</v>
      </c>
      <c r="F28" s="82">
        <v>40269</v>
      </c>
      <c r="G28" s="82">
        <v>40299</v>
      </c>
      <c r="H28" s="82">
        <v>40330</v>
      </c>
      <c r="I28" s="82">
        <v>40360</v>
      </c>
      <c r="J28" s="82">
        <v>40391</v>
      </c>
      <c r="K28" s="82">
        <v>40422</v>
      </c>
      <c r="L28" s="82">
        <v>40452</v>
      </c>
      <c r="M28" s="82">
        <v>40483</v>
      </c>
      <c r="N28" s="115">
        <v>40513</v>
      </c>
      <c r="O28" s="92" t="s">
        <v>30</v>
      </c>
    </row>
    <row r="29" spans="1:15" ht="12.75">
      <c r="A29" s="9" t="s">
        <v>1</v>
      </c>
      <c r="B29" s="4"/>
      <c r="C29" s="32">
        <f>+C5/C51</f>
        <v>39797.421739130434</v>
      </c>
      <c r="D29" s="33">
        <f>+D5/D51</f>
        <v>23819.120833333334</v>
      </c>
      <c r="E29" s="33">
        <f aca="true" t="shared" si="4" ref="E29:N29">+E5/E51</f>
        <v>14140.729896907216</v>
      </c>
      <c r="F29" s="33">
        <f t="shared" si="4"/>
        <v>11476.387234042553</v>
      </c>
      <c r="G29" s="33">
        <f t="shared" si="4"/>
        <v>36189.7980952381</v>
      </c>
      <c r="H29" s="33">
        <f t="shared" si="4"/>
        <v>21105.974074074074</v>
      </c>
      <c r="I29" s="33">
        <f t="shared" si="4"/>
        <v>14309.537572254336</v>
      </c>
      <c r="J29" s="34">
        <f t="shared" si="4"/>
        <v>3395.265895953757</v>
      </c>
      <c r="K29" s="33">
        <f t="shared" si="4"/>
        <v>91831.89738430583</v>
      </c>
      <c r="L29" s="33">
        <f t="shared" si="4"/>
        <v>70300.08985042735</v>
      </c>
      <c r="M29" s="33">
        <f t="shared" si="4"/>
        <v>43598.03591269842</v>
      </c>
      <c r="N29" s="35">
        <f t="shared" si="4"/>
        <v>87184.70525252525</v>
      </c>
      <c r="O29" s="89">
        <f aca="true" t="shared" si="5" ref="O29:O40">SUM(C29:N29)</f>
        <v>457148.9637408906</v>
      </c>
    </row>
    <row r="30" spans="1:15" ht="12.75">
      <c r="A30" s="9" t="s">
        <v>13</v>
      </c>
      <c r="B30" s="4"/>
      <c r="C30" s="36">
        <f>+C6/C52</f>
        <v>1981.304347826087</v>
      </c>
      <c r="D30" s="36">
        <f>+D6/D52</f>
        <v>2790.3479166666666</v>
      </c>
      <c r="E30" s="37">
        <f aca="true" t="shared" si="6" ref="E30:J30">+E6/E52</f>
        <v>11776.41443298969</v>
      </c>
      <c r="F30" s="37">
        <f t="shared" si="6"/>
        <v>45657.848936170216</v>
      </c>
      <c r="G30" s="37">
        <f t="shared" si="6"/>
        <v>0</v>
      </c>
      <c r="H30" s="37">
        <f t="shared" si="6"/>
        <v>8992.683333333332</v>
      </c>
      <c r="I30" s="37">
        <f t="shared" si="6"/>
        <v>0</v>
      </c>
      <c r="J30" s="102">
        <f t="shared" si="6"/>
        <v>97799.94219653179</v>
      </c>
      <c r="K30" s="37"/>
      <c r="L30" s="36"/>
      <c r="M30" s="36">
        <f>+M6/M52</f>
        <v>70137.7242063492</v>
      </c>
      <c r="N30" s="38">
        <f>+N6/N52</f>
        <v>0</v>
      </c>
      <c r="O30" s="88">
        <f t="shared" si="5"/>
        <v>239136.26536986697</v>
      </c>
    </row>
    <row r="31" spans="1:15" ht="12.75">
      <c r="A31" s="118" t="s">
        <v>23</v>
      </c>
      <c r="B31" s="16" t="s">
        <v>4</v>
      </c>
      <c r="C31" s="39">
        <f>+C7/C53</f>
        <v>1434.3478260869565</v>
      </c>
      <c r="D31" s="40">
        <f aca="true" t="shared" si="7" ref="D31:N31">+D7/D53</f>
        <v>750</v>
      </c>
      <c r="E31" s="40">
        <f t="shared" si="7"/>
        <v>978.1443298969073</v>
      </c>
      <c r="F31" s="40">
        <f t="shared" si="7"/>
        <v>998.936170212766</v>
      </c>
      <c r="G31" s="40">
        <f t="shared" si="7"/>
        <v>685.7142857142857</v>
      </c>
      <c r="H31" s="40">
        <f t="shared" si="7"/>
        <v>1230.1851851851852</v>
      </c>
      <c r="I31" s="101">
        <f t="shared" si="7"/>
        <v>674.373795761079</v>
      </c>
      <c r="J31" s="42">
        <f>+J7/J53</f>
        <v>1038.150289017341</v>
      </c>
      <c r="K31" s="42">
        <f t="shared" si="7"/>
        <v>1529.3762575452715</v>
      </c>
      <c r="L31" s="41">
        <f aca="true" t="shared" si="8" ref="L31:L41">+L7/L53</f>
        <v>1167.3076923076924</v>
      </c>
      <c r="M31" s="41">
        <f t="shared" si="7"/>
        <v>1996.626984126984</v>
      </c>
      <c r="N31" s="43">
        <f t="shared" si="7"/>
        <v>1596.5656565656566</v>
      </c>
      <c r="O31" s="88">
        <f t="shared" si="5"/>
        <v>14079.728472420125</v>
      </c>
    </row>
    <row r="32" spans="1:15" ht="12.75">
      <c r="A32" s="118"/>
      <c r="B32" s="16" t="s">
        <v>12</v>
      </c>
      <c r="C32" s="39">
        <f aca="true" t="shared" si="9" ref="C32:N32">+C8/C54</f>
        <v>3105.467391304348</v>
      </c>
      <c r="D32" s="40">
        <f t="shared" si="9"/>
        <v>1928.46875</v>
      </c>
      <c r="E32" s="40">
        <f t="shared" si="9"/>
        <v>1571.2680412371135</v>
      </c>
      <c r="F32" s="40">
        <f t="shared" si="9"/>
        <v>2571.840425531915</v>
      </c>
      <c r="G32" s="40">
        <f t="shared" si="9"/>
        <v>2173.4285714285716</v>
      </c>
      <c r="H32" s="40">
        <f t="shared" si="9"/>
        <v>2614.287037037037</v>
      </c>
      <c r="I32" s="101">
        <f t="shared" si="9"/>
        <v>1603.9788053949903</v>
      </c>
      <c r="J32" s="42">
        <f t="shared" si="9"/>
        <v>1783.3333333333333</v>
      </c>
      <c r="K32" s="42">
        <f t="shared" si="9"/>
        <v>4046.9718309859154</v>
      </c>
      <c r="L32" s="41">
        <f t="shared" si="8"/>
        <v>5780.448717948718</v>
      </c>
      <c r="M32" s="41">
        <f t="shared" si="9"/>
        <v>4664.7817460317465</v>
      </c>
      <c r="N32" s="43">
        <f t="shared" si="9"/>
        <v>4305.656565656565</v>
      </c>
      <c r="O32" s="88">
        <f t="shared" si="5"/>
        <v>36149.931215890254</v>
      </c>
    </row>
    <row r="33" spans="1:15" ht="12.75">
      <c r="A33" s="118"/>
      <c r="B33" s="16" t="s">
        <v>5</v>
      </c>
      <c r="C33" s="44">
        <f aca="true" t="shared" si="10" ref="C33:N33">+C9/C55</f>
        <v>4625.967391304348</v>
      </c>
      <c r="D33" s="40">
        <f t="shared" si="10"/>
        <v>3125.7708333333335</v>
      </c>
      <c r="E33" s="40">
        <f t="shared" si="10"/>
        <v>3948.134020618557</v>
      </c>
      <c r="F33" s="40">
        <f t="shared" si="10"/>
        <v>4144.829787234043</v>
      </c>
      <c r="G33" s="40">
        <f t="shared" si="10"/>
        <v>3158.4190476190474</v>
      </c>
      <c r="H33" s="42">
        <f t="shared" si="10"/>
        <v>5574.851851851852</v>
      </c>
      <c r="I33" s="42">
        <f t="shared" si="10"/>
        <v>3001.849710982659</v>
      </c>
      <c r="J33" s="42">
        <f t="shared" si="10"/>
        <v>2124.2196531791906</v>
      </c>
      <c r="K33" s="42">
        <f t="shared" si="10"/>
        <v>7088.832997987927</v>
      </c>
      <c r="L33" s="41">
        <f t="shared" si="8"/>
        <v>3204.7115384615386</v>
      </c>
      <c r="M33" s="41">
        <f t="shared" si="10"/>
        <v>6804.285714285715</v>
      </c>
      <c r="N33" s="43">
        <f t="shared" si="10"/>
        <v>6148.262626262626</v>
      </c>
      <c r="O33" s="88">
        <f t="shared" si="5"/>
        <v>52950.13517312084</v>
      </c>
    </row>
    <row r="34" spans="1:15" ht="12.75">
      <c r="A34" s="118"/>
      <c r="B34" s="16" t="s">
        <v>6</v>
      </c>
      <c r="C34" s="44">
        <f aca="true" t="shared" si="11" ref="C34:N34">+C10/C56</f>
        <v>2861.7391304347825</v>
      </c>
      <c r="D34" s="40">
        <f t="shared" si="11"/>
        <v>2762.34375</v>
      </c>
      <c r="E34" s="40">
        <f t="shared" si="11"/>
        <v>2410.5154639175257</v>
      </c>
      <c r="F34" s="40">
        <f t="shared" si="11"/>
        <v>2677.2872340425533</v>
      </c>
      <c r="G34" s="40">
        <f t="shared" si="11"/>
        <v>2081.3333333333335</v>
      </c>
      <c r="H34" s="40">
        <f t="shared" si="11"/>
        <v>2721.8703703703704</v>
      </c>
      <c r="I34" s="42">
        <f t="shared" si="11"/>
        <v>2186.917148362235</v>
      </c>
      <c r="J34" s="42">
        <f t="shared" si="11"/>
        <v>2041.5414258188825</v>
      </c>
      <c r="K34" s="42">
        <f t="shared" si="11"/>
        <v>4054.5875251509055</v>
      </c>
      <c r="L34" s="41">
        <f t="shared" si="8"/>
        <v>3958.1944444444443</v>
      </c>
      <c r="M34" s="41">
        <f t="shared" si="11"/>
        <v>3284.2956349206347</v>
      </c>
      <c r="N34" s="43">
        <f t="shared" si="11"/>
        <v>4155.929292929293</v>
      </c>
      <c r="O34" s="88">
        <f t="shared" si="5"/>
        <v>35196.554753724966</v>
      </c>
    </row>
    <row r="35" spans="1:15" ht="12.75">
      <c r="A35" s="118"/>
      <c r="B35" s="17" t="s">
        <v>9</v>
      </c>
      <c r="C35" s="39">
        <f aca="true" t="shared" si="12" ref="C35:N35">+C11/C57</f>
        <v>385.8695652173913</v>
      </c>
      <c r="D35" s="40">
        <f t="shared" si="12"/>
        <v>273.9583333333333</v>
      </c>
      <c r="E35" s="40">
        <f t="shared" si="12"/>
        <v>1272.156701030928</v>
      </c>
      <c r="F35" s="40">
        <f t="shared" si="12"/>
        <v>534.6808510638298</v>
      </c>
      <c r="G35" s="40">
        <f t="shared" si="12"/>
        <v>2178.8285714285716</v>
      </c>
      <c r="H35" s="45">
        <f t="shared" si="12"/>
        <v>280.55555555555554</v>
      </c>
      <c r="I35" s="42">
        <f t="shared" si="12"/>
        <v>226.39691714836223</v>
      </c>
      <c r="J35" s="103">
        <f t="shared" si="12"/>
        <v>1399.8073217726396</v>
      </c>
      <c r="K35" s="103">
        <f t="shared" si="12"/>
        <v>4023.5733400402414</v>
      </c>
      <c r="L35" s="41">
        <f t="shared" si="8"/>
        <v>2434.5212606837604</v>
      </c>
      <c r="M35" s="41">
        <f t="shared" si="12"/>
        <v>5844.867063492064</v>
      </c>
      <c r="N35" s="43">
        <f t="shared" si="12"/>
        <v>3790.3939393939395</v>
      </c>
      <c r="O35" s="88">
        <f t="shared" si="5"/>
        <v>22645.609420160617</v>
      </c>
    </row>
    <row r="36" spans="1:15" ht="12.75">
      <c r="A36" s="118"/>
      <c r="B36" s="17" t="s">
        <v>10</v>
      </c>
      <c r="C36" s="46">
        <f>+C12/C58</f>
        <v>2043.2608695652175</v>
      </c>
      <c r="D36" s="40">
        <f aca="true" t="shared" si="13" ref="D36:N36">+D12/D58</f>
        <v>1974.1666666666667</v>
      </c>
      <c r="E36" s="40">
        <f t="shared" si="13"/>
        <v>1768.8659793814434</v>
      </c>
      <c r="F36" s="40">
        <f t="shared" si="13"/>
        <v>1919.3617021276596</v>
      </c>
      <c r="G36" s="40">
        <f t="shared" si="13"/>
        <v>1751.6190476190477</v>
      </c>
      <c r="H36" s="40">
        <f t="shared" si="13"/>
        <v>1828.148148148148</v>
      </c>
      <c r="I36" s="42">
        <f t="shared" si="13"/>
        <v>1643.5452793834297</v>
      </c>
      <c r="J36" s="42">
        <f t="shared" si="13"/>
        <v>1704.0462427745665</v>
      </c>
      <c r="K36" s="42">
        <f t="shared" si="13"/>
        <v>1850.301810865191</v>
      </c>
      <c r="L36" s="41">
        <f t="shared" si="8"/>
        <v>1937.3931623931624</v>
      </c>
      <c r="M36" s="41">
        <f t="shared" si="13"/>
        <v>1821.4285714285713</v>
      </c>
      <c r="N36" s="43">
        <f t="shared" si="13"/>
        <v>1969.8989898989898</v>
      </c>
      <c r="O36" s="88">
        <f t="shared" si="5"/>
        <v>22212.036470252096</v>
      </c>
    </row>
    <row r="37" spans="1:15" ht="12.75">
      <c r="A37" s="118"/>
      <c r="B37" s="17" t="s">
        <v>11</v>
      </c>
      <c r="C37" s="46">
        <f>+C13/C59</f>
        <v>2467.3391304347824</v>
      </c>
      <c r="D37" s="40">
        <f aca="true" t="shared" si="14" ref="D37:N37">+D13/D59</f>
        <v>1506.73125</v>
      </c>
      <c r="E37" s="40">
        <f t="shared" si="14"/>
        <v>2846.6123711340206</v>
      </c>
      <c r="F37" s="40">
        <f t="shared" si="14"/>
        <v>3862.5255319148937</v>
      </c>
      <c r="G37" s="40">
        <f t="shared" si="14"/>
        <v>2451.4533333333334</v>
      </c>
      <c r="H37" s="40">
        <f t="shared" si="14"/>
        <v>2095.703703703704</v>
      </c>
      <c r="I37" s="42">
        <f t="shared" si="14"/>
        <v>1577.2100192678226</v>
      </c>
      <c r="J37" s="42">
        <f t="shared" si="14"/>
        <v>3164.894026974952</v>
      </c>
      <c r="K37" s="42">
        <f t="shared" si="14"/>
        <v>3040.1810865191146</v>
      </c>
      <c r="L37" s="41">
        <f t="shared" si="8"/>
        <v>4865.782051282052</v>
      </c>
      <c r="M37" s="41">
        <f t="shared" si="14"/>
        <v>3691.6388888888887</v>
      </c>
      <c r="N37" s="43">
        <f t="shared" si="14"/>
        <v>4533.420202020202</v>
      </c>
      <c r="O37" s="88">
        <f t="shared" si="5"/>
        <v>36103.49159547376</v>
      </c>
    </row>
    <row r="38" spans="1:15" ht="12.75">
      <c r="A38" s="118"/>
      <c r="B38" s="17" t="s">
        <v>21</v>
      </c>
      <c r="C38" s="46">
        <f>+C14/C60</f>
        <v>0</v>
      </c>
      <c r="D38" s="40">
        <f aca="true" t="shared" si="15" ref="D38:N38">+D14/D60</f>
        <v>0</v>
      </c>
      <c r="E38" s="42">
        <f t="shared" si="15"/>
        <v>0</v>
      </c>
      <c r="F38" s="40">
        <f t="shared" si="15"/>
        <v>0</v>
      </c>
      <c r="G38" s="40">
        <f t="shared" si="15"/>
        <v>0</v>
      </c>
      <c r="H38" s="40">
        <f t="shared" si="15"/>
        <v>0</v>
      </c>
      <c r="I38" s="42">
        <f t="shared" si="15"/>
        <v>0</v>
      </c>
      <c r="J38" s="42">
        <f t="shared" si="15"/>
        <v>0</v>
      </c>
      <c r="K38" s="42">
        <f t="shared" si="15"/>
        <v>0</v>
      </c>
      <c r="L38" s="41">
        <f t="shared" si="8"/>
        <v>0</v>
      </c>
      <c r="M38" s="41">
        <f t="shared" si="15"/>
        <v>0</v>
      </c>
      <c r="N38" s="43">
        <f t="shared" si="15"/>
        <v>0</v>
      </c>
      <c r="O38" s="88">
        <f t="shared" si="5"/>
        <v>0</v>
      </c>
    </row>
    <row r="39" spans="1:15" ht="12.75">
      <c r="A39" s="119"/>
      <c r="B39" s="17" t="s">
        <v>8</v>
      </c>
      <c r="C39" s="47">
        <f aca="true" t="shared" si="16" ref="C39:N39">+C15/C61</f>
        <v>0</v>
      </c>
      <c r="D39" s="48">
        <f t="shared" si="16"/>
        <v>0</v>
      </c>
      <c r="E39" s="48">
        <f t="shared" si="16"/>
        <v>0</v>
      </c>
      <c r="F39" s="48">
        <f t="shared" si="16"/>
        <v>0</v>
      </c>
      <c r="G39" s="48">
        <f t="shared" si="16"/>
        <v>0</v>
      </c>
      <c r="H39" s="49">
        <f t="shared" si="16"/>
        <v>0</v>
      </c>
      <c r="I39" s="52">
        <f t="shared" si="16"/>
        <v>0</v>
      </c>
      <c r="J39" s="52">
        <f t="shared" si="16"/>
        <v>0</v>
      </c>
      <c r="K39" s="52">
        <f t="shared" si="16"/>
        <v>0</v>
      </c>
      <c r="L39" s="48">
        <f t="shared" si="8"/>
        <v>0</v>
      </c>
      <c r="M39" s="48">
        <f t="shared" si="16"/>
        <v>0</v>
      </c>
      <c r="N39" s="50">
        <f t="shared" si="16"/>
        <v>0</v>
      </c>
      <c r="O39" s="88">
        <f t="shared" si="5"/>
        <v>0</v>
      </c>
    </row>
    <row r="40" spans="1:15" ht="12.75">
      <c r="A40" s="9" t="s">
        <v>20</v>
      </c>
      <c r="B40" s="4"/>
      <c r="C40" s="51">
        <f>+C16/C62</f>
        <v>16923.991304347826</v>
      </c>
      <c r="D40" s="52">
        <f aca="true" t="shared" si="17" ref="D40:N40">+D16/D62</f>
        <v>12321.439583333333</v>
      </c>
      <c r="E40" s="52">
        <f t="shared" si="17"/>
        <v>14795.696907216496</v>
      </c>
      <c r="F40" s="52">
        <f t="shared" si="17"/>
        <v>16709.46170212766</v>
      </c>
      <c r="G40" s="52">
        <f>+G16/G62</f>
        <v>14480.79619047619</v>
      </c>
      <c r="H40" s="52">
        <f t="shared" si="17"/>
        <v>16345.601851851852</v>
      </c>
      <c r="I40" s="52">
        <f>+I16/I62</f>
        <v>10914.271676300577</v>
      </c>
      <c r="J40" s="52">
        <f t="shared" si="17"/>
        <v>13255.992292870906</v>
      </c>
      <c r="K40" s="48">
        <f t="shared" si="17"/>
        <v>25633.824849094566</v>
      </c>
      <c r="L40" s="48">
        <f t="shared" si="8"/>
        <v>23348.358867521365</v>
      </c>
      <c r="M40" s="48">
        <f>+M16/M62</f>
        <v>28107.924603174604</v>
      </c>
      <c r="N40" s="50">
        <f t="shared" si="17"/>
        <v>26500.127272727274</v>
      </c>
      <c r="O40" s="90">
        <f t="shared" si="5"/>
        <v>219337.48710104264</v>
      </c>
    </row>
    <row r="41" spans="1:15" ht="12.75">
      <c r="A41" s="9" t="s">
        <v>2</v>
      </c>
      <c r="B41" s="4"/>
      <c r="C41" s="33">
        <f>+C17/C63</f>
        <v>24854.734782608695</v>
      </c>
      <c r="D41" s="33">
        <f aca="true" t="shared" si="18" ref="D41:M41">+D17/D63</f>
        <v>14288.029166666667</v>
      </c>
      <c r="E41" s="33">
        <f t="shared" si="18"/>
        <v>11121.447422680412</v>
      </c>
      <c r="F41" s="33">
        <f t="shared" si="18"/>
        <v>40424.7744680851</v>
      </c>
      <c r="G41" s="33">
        <f t="shared" si="18"/>
        <v>21709.001904761906</v>
      </c>
      <c r="H41" s="33">
        <f t="shared" si="18"/>
        <v>13753.055555555555</v>
      </c>
      <c r="I41" s="34">
        <f t="shared" si="18"/>
        <v>3395.265895953757</v>
      </c>
      <c r="J41" s="33">
        <f t="shared" si="18"/>
        <v>87939.21579961464</v>
      </c>
      <c r="K41" s="33">
        <f t="shared" si="18"/>
        <v>66198.07253521126</v>
      </c>
      <c r="L41" s="33">
        <f t="shared" si="8"/>
        <v>46951.73098290599</v>
      </c>
      <c r="M41" s="33">
        <f t="shared" si="18"/>
        <v>85627.83551587301</v>
      </c>
      <c r="N41" s="35">
        <f>+N17/N63</f>
        <v>60684.577979797985</v>
      </c>
      <c r="O41" s="4"/>
    </row>
    <row r="42" spans="1:14" ht="12.75">
      <c r="A42" s="2"/>
      <c r="B42" s="2"/>
      <c r="C42" s="2"/>
      <c r="D42" s="2"/>
      <c r="E42" s="3"/>
      <c r="F42" s="7"/>
      <c r="G42" s="7"/>
      <c r="H42" s="3"/>
      <c r="I42" s="3"/>
      <c r="J42" s="3"/>
      <c r="K42" s="3"/>
      <c r="L42" s="3"/>
      <c r="M42" s="3"/>
      <c r="N42" s="3"/>
    </row>
    <row r="43" ht="12.75">
      <c r="A43" s="14"/>
    </row>
    <row r="45" ht="12.75">
      <c r="O45" s="88">
        <f>+O36+O37</f>
        <v>58315.528065725855</v>
      </c>
    </row>
    <row r="48" ht="18">
      <c r="B48" s="62" t="s">
        <v>39</v>
      </c>
    </row>
    <row r="50" spans="1:14" ht="12.75">
      <c r="A50" s="2"/>
      <c r="B50" s="2"/>
      <c r="C50" s="82">
        <v>40179</v>
      </c>
      <c r="D50" s="82">
        <v>40210</v>
      </c>
      <c r="E50" s="82">
        <v>40238</v>
      </c>
      <c r="F50" s="82">
        <v>40269</v>
      </c>
      <c r="G50" s="82">
        <v>40299</v>
      </c>
      <c r="H50" s="82">
        <v>40330</v>
      </c>
      <c r="I50" s="82">
        <v>40360</v>
      </c>
      <c r="J50" s="82">
        <v>40391</v>
      </c>
      <c r="K50" s="82">
        <v>40422</v>
      </c>
      <c r="L50" s="82">
        <v>40452</v>
      </c>
      <c r="M50" s="82">
        <v>40483</v>
      </c>
      <c r="N50" s="115">
        <v>40513</v>
      </c>
    </row>
    <row r="51" spans="1:14" ht="12.75">
      <c r="A51" s="2"/>
      <c r="B51" s="2"/>
      <c r="C51" s="65">
        <v>460</v>
      </c>
      <c r="D51" s="65">
        <v>480</v>
      </c>
      <c r="E51" s="65">
        <v>485</v>
      </c>
      <c r="F51" s="65">
        <v>470</v>
      </c>
      <c r="G51" s="65">
        <v>525</v>
      </c>
      <c r="H51" s="65">
        <v>540</v>
      </c>
      <c r="I51" s="65">
        <v>519</v>
      </c>
      <c r="J51" s="65">
        <v>519</v>
      </c>
      <c r="K51" s="65">
        <v>497</v>
      </c>
      <c r="L51" s="65">
        <v>468</v>
      </c>
      <c r="M51" s="65">
        <v>504</v>
      </c>
      <c r="N51" s="65">
        <v>495</v>
      </c>
    </row>
    <row r="52" spans="1:14" ht="12.75">
      <c r="A52" s="2"/>
      <c r="B52" s="2"/>
      <c r="C52" s="65">
        <v>460</v>
      </c>
      <c r="D52" s="65">
        <v>480</v>
      </c>
      <c r="E52" s="65">
        <v>485</v>
      </c>
      <c r="F52" s="65">
        <v>470</v>
      </c>
      <c r="G52" s="65">
        <v>525</v>
      </c>
      <c r="H52" s="65">
        <v>540</v>
      </c>
      <c r="I52" s="65">
        <v>519</v>
      </c>
      <c r="J52" s="65">
        <v>519</v>
      </c>
      <c r="K52" s="65">
        <v>497</v>
      </c>
      <c r="L52" s="65">
        <v>468</v>
      </c>
      <c r="M52" s="65">
        <v>504</v>
      </c>
      <c r="N52" s="65">
        <v>495</v>
      </c>
    </row>
    <row r="53" spans="1:14" ht="12.75">
      <c r="A53" s="120"/>
      <c r="B53" s="66"/>
      <c r="C53" s="65">
        <v>460</v>
      </c>
      <c r="D53" s="65">
        <v>480</v>
      </c>
      <c r="E53" s="65">
        <v>485</v>
      </c>
      <c r="F53" s="65">
        <v>470</v>
      </c>
      <c r="G53" s="65">
        <v>525</v>
      </c>
      <c r="H53" s="65">
        <v>540</v>
      </c>
      <c r="I53" s="65">
        <v>519</v>
      </c>
      <c r="J53" s="65">
        <v>519</v>
      </c>
      <c r="K53" s="65">
        <v>497</v>
      </c>
      <c r="L53" s="65">
        <v>468</v>
      </c>
      <c r="M53" s="65">
        <v>504</v>
      </c>
      <c r="N53" s="65">
        <v>495</v>
      </c>
    </row>
    <row r="54" spans="1:14" ht="12.75">
      <c r="A54" s="120"/>
      <c r="B54" s="66"/>
      <c r="C54" s="65">
        <v>460</v>
      </c>
      <c r="D54" s="65">
        <v>480</v>
      </c>
      <c r="E54" s="65">
        <v>485</v>
      </c>
      <c r="F54" s="65">
        <v>470</v>
      </c>
      <c r="G54" s="65">
        <v>525</v>
      </c>
      <c r="H54" s="65">
        <v>540</v>
      </c>
      <c r="I54" s="65">
        <v>519</v>
      </c>
      <c r="J54" s="65">
        <v>519</v>
      </c>
      <c r="K54" s="65">
        <v>497</v>
      </c>
      <c r="L54" s="65">
        <v>468</v>
      </c>
      <c r="M54" s="65">
        <v>504</v>
      </c>
      <c r="N54" s="65">
        <v>495</v>
      </c>
    </row>
    <row r="55" spans="1:14" ht="12.75">
      <c r="A55" s="120"/>
      <c r="B55" s="66"/>
      <c r="C55" s="65">
        <v>460</v>
      </c>
      <c r="D55" s="65">
        <v>480</v>
      </c>
      <c r="E55" s="65">
        <v>485</v>
      </c>
      <c r="F55" s="65">
        <v>470</v>
      </c>
      <c r="G55" s="65">
        <v>525</v>
      </c>
      <c r="H55" s="65">
        <v>540</v>
      </c>
      <c r="I55" s="65">
        <v>519</v>
      </c>
      <c r="J55" s="65">
        <v>519</v>
      </c>
      <c r="K55" s="65">
        <v>497</v>
      </c>
      <c r="L55" s="65">
        <v>468</v>
      </c>
      <c r="M55" s="65">
        <v>504</v>
      </c>
      <c r="N55" s="65">
        <v>495</v>
      </c>
    </row>
    <row r="56" spans="1:14" ht="12.75">
      <c r="A56" s="120"/>
      <c r="B56" s="66"/>
      <c r="C56" s="65">
        <v>460</v>
      </c>
      <c r="D56" s="65">
        <v>480</v>
      </c>
      <c r="E56" s="65">
        <v>485</v>
      </c>
      <c r="F56" s="65">
        <v>470</v>
      </c>
      <c r="G56" s="65">
        <v>525</v>
      </c>
      <c r="H56" s="65">
        <v>540</v>
      </c>
      <c r="I56" s="65">
        <v>519</v>
      </c>
      <c r="J56" s="65">
        <v>519</v>
      </c>
      <c r="K56" s="65">
        <v>497</v>
      </c>
      <c r="L56" s="65">
        <v>468</v>
      </c>
      <c r="M56" s="65">
        <v>504</v>
      </c>
      <c r="N56" s="65">
        <v>495</v>
      </c>
    </row>
    <row r="57" spans="1:14" ht="12.75">
      <c r="A57" s="120"/>
      <c r="B57" s="2"/>
      <c r="C57" s="65">
        <v>460</v>
      </c>
      <c r="D57" s="65">
        <v>480</v>
      </c>
      <c r="E57" s="65">
        <v>485</v>
      </c>
      <c r="F57" s="65">
        <v>470</v>
      </c>
      <c r="G57" s="65">
        <v>525</v>
      </c>
      <c r="H57" s="65">
        <v>540</v>
      </c>
      <c r="I57" s="65">
        <v>519</v>
      </c>
      <c r="J57" s="65">
        <v>519</v>
      </c>
      <c r="K57" s="65">
        <v>497</v>
      </c>
      <c r="L57" s="65">
        <v>468</v>
      </c>
      <c r="M57" s="65">
        <v>504</v>
      </c>
      <c r="N57" s="65">
        <v>495</v>
      </c>
    </row>
    <row r="58" spans="1:14" ht="12.75">
      <c r="A58" s="120"/>
      <c r="B58" s="2"/>
      <c r="C58" s="65">
        <v>460</v>
      </c>
      <c r="D58" s="65">
        <v>480</v>
      </c>
      <c r="E58" s="65">
        <v>485</v>
      </c>
      <c r="F58" s="65">
        <v>470</v>
      </c>
      <c r="G58" s="65">
        <v>525</v>
      </c>
      <c r="H58" s="65">
        <v>540</v>
      </c>
      <c r="I58" s="65">
        <v>519</v>
      </c>
      <c r="J58" s="65">
        <v>519</v>
      </c>
      <c r="K58" s="65">
        <v>497</v>
      </c>
      <c r="L58" s="65">
        <v>468</v>
      </c>
      <c r="M58" s="65">
        <v>504</v>
      </c>
      <c r="N58" s="65">
        <v>495</v>
      </c>
    </row>
    <row r="59" spans="1:14" ht="12.75">
      <c r="A59" s="120"/>
      <c r="B59" s="2"/>
      <c r="C59" s="65">
        <v>460</v>
      </c>
      <c r="D59" s="65">
        <v>480</v>
      </c>
      <c r="E59" s="65">
        <v>485</v>
      </c>
      <c r="F59" s="65">
        <v>470</v>
      </c>
      <c r="G59" s="65">
        <v>525</v>
      </c>
      <c r="H59" s="65">
        <v>540</v>
      </c>
      <c r="I59" s="65">
        <v>519</v>
      </c>
      <c r="J59" s="65">
        <v>519</v>
      </c>
      <c r="K59" s="65">
        <v>497</v>
      </c>
      <c r="L59" s="65">
        <v>468</v>
      </c>
      <c r="M59" s="65">
        <v>504</v>
      </c>
      <c r="N59" s="65">
        <v>495</v>
      </c>
    </row>
    <row r="60" spans="1:14" ht="12.75">
      <c r="A60" s="120"/>
      <c r="B60" s="2"/>
      <c r="C60" s="65">
        <v>460</v>
      </c>
      <c r="D60" s="65">
        <v>480</v>
      </c>
      <c r="E60" s="65">
        <v>485</v>
      </c>
      <c r="F60" s="65">
        <v>470</v>
      </c>
      <c r="G60" s="65">
        <v>525</v>
      </c>
      <c r="H60" s="65">
        <v>540</v>
      </c>
      <c r="I60" s="65">
        <v>519</v>
      </c>
      <c r="J60" s="65">
        <v>519</v>
      </c>
      <c r="K60" s="65">
        <v>497</v>
      </c>
      <c r="L60" s="65">
        <v>468</v>
      </c>
      <c r="M60" s="65">
        <v>504</v>
      </c>
      <c r="N60" s="65">
        <v>495</v>
      </c>
    </row>
    <row r="61" spans="1:14" ht="12.75">
      <c r="A61" s="120"/>
      <c r="B61" s="2"/>
      <c r="C61" s="65">
        <v>460</v>
      </c>
      <c r="D61" s="65">
        <v>480</v>
      </c>
      <c r="E61" s="65">
        <v>485</v>
      </c>
      <c r="F61" s="65">
        <v>470</v>
      </c>
      <c r="G61" s="65">
        <v>525</v>
      </c>
      <c r="H61" s="65">
        <v>540</v>
      </c>
      <c r="I61" s="65">
        <v>519</v>
      </c>
      <c r="J61" s="65">
        <v>519</v>
      </c>
      <c r="K61" s="65">
        <v>497</v>
      </c>
      <c r="L61" s="65">
        <v>468</v>
      </c>
      <c r="M61" s="65">
        <v>504</v>
      </c>
      <c r="N61" s="65">
        <v>495</v>
      </c>
    </row>
    <row r="62" spans="1:14" ht="12.75">
      <c r="A62" s="2"/>
      <c r="B62" s="2"/>
      <c r="C62" s="65">
        <v>460</v>
      </c>
      <c r="D62" s="65">
        <v>480</v>
      </c>
      <c r="E62" s="65">
        <v>485</v>
      </c>
      <c r="F62" s="65">
        <v>470</v>
      </c>
      <c r="G62" s="65">
        <v>525</v>
      </c>
      <c r="H62" s="65">
        <v>540</v>
      </c>
      <c r="I62" s="65">
        <v>519</v>
      </c>
      <c r="J62" s="65">
        <v>519</v>
      </c>
      <c r="K62" s="65">
        <v>497</v>
      </c>
      <c r="L62" s="65">
        <v>468</v>
      </c>
      <c r="M62" s="65">
        <v>504</v>
      </c>
      <c r="N62" s="65">
        <v>495</v>
      </c>
    </row>
    <row r="63" spans="1:14" ht="12.75">
      <c r="A63" s="2"/>
      <c r="B63" s="2"/>
      <c r="C63" s="65">
        <v>460</v>
      </c>
      <c r="D63" s="65">
        <v>480</v>
      </c>
      <c r="E63" s="65">
        <v>485</v>
      </c>
      <c r="F63" s="65">
        <v>470</v>
      </c>
      <c r="G63" s="65">
        <v>525</v>
      </c>
      <c r="H63" s="65">
        <v>540</v>
      </c>
      <c r="I63" s="65">
        <v>519</v>
      </c>
      <c r="J63" s="65">
        <v>519</v>
      </c>
      <c r="K63" s="65">
        <v>497</v>
      </c>
      <c r="L63" s="65">
        <v>468</v>
      </c>
      <c r="M63" s="65">
        <v>504</v>
      </c>
      <c r="N63" s="65">
        <v>495</v>
      </c>
    </row>
    <row r="64" spans="1:14" ht="12.75">
      <c r="A64" s="2"/>
      <c r="B64" s="2"/>
      <c r="C64" s="2"/>
      <c r="D64" s="2"/>
      <c r="E64" s="3"/>
      <c r="F64" s="7"/>
      <c r="G64" s="7"/>
      <c r="H64" s="3"/>
      <c r="I64" s="65"/>
      <c r="J64" s="7"/>
      <c r="K64" s="7"/>
      <c r="L64" s="7"/>
      <c r="M64" s="7"/>
      <c r="N64" s="7"/>
    </row>
    <row r="65" ht="12.75">
      <c r="A65" s="14"/>
    </row>
    <row r="68" ht="12.75">
      <c r="I68" s="15"/>
    </row>
  </sheetData>
  <sheetProtection/>
  <mergeCells count="3">
    <mergeCell ref="A7:A15"/>
    <mergeCell ref="A31:A39"/>
    <mergeCell ref="A53:A6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14"/>
  <sheetViews>
    <sheetView tabSelected="1" zoomScalePageLayoutView="0" workbookViewId="0" topLeftCell="D46">
      <selection activeCell="N42" sqref="N42"/>
    </sheetView>
  </sheetViews>
  <sheetFormatPr defaultColWidth="0" defaultRowHeight="12.75"/>
  <cols>
    <col min="1" max="1" width="9.140625" style="0" customWidth="1"/>
    <col min="2" max="2" width="24.140625" style="0" bestFit="1" customWidth="1"/>
    <col min="3" max="3" width="12.8515625" style="0" bestFit="1" customWidth="1"/>
    <col min="4" max="4" width="11.8515625" style="0" bestFit="1" customWidth="1"/>
    <col min="5" max="7" width="11.28125" style="0" bestFit="1" customWidth="1"/>
    <col min="8" max="8" width="11.8515625" style="0" bestFit="1" customWidth="1"/>
    <col min="9" max="9" width="13.57421875" style="0" customWidth="1"/>
    <col min="10" max="11" width="12.421875" style="0" bestFit="1" customWidth="1"/>
    <col min="12" max="12" width="12.57421875" style="0" customWidth="1"/>
    <col min="13" max="13" width="11.00390625" style="0" customWidth="1"/>
    <col min="14" max="14" width="10.7109375" style="0" customWidth="1"/>
    <col min="15" max="15" width="11.140625" style="15" customWidth="1"/>
  </cols>
  <sheetData>
    <row r="1" ht="12.75"/>
    <row r="2" ht="18">
      <c r="B2" s="62" t="s">
        <v>32</v>
      </c>
    </row>
    <row r="3" ht="12.75"/>
    <row r="4" spans="1:15" s="94" customFormat="1" ht="12.75">
      <c r="A4" s="57"/>
      <c r="B4" s="57"/>
      <c r="C4" s="80">
        <v>40179</v>
      </c>
      <c r="D4" s="80">
        <v>40210</v>
      </c>
      <c r="E4" s="80">
        <v>40238</v>
      </c>
      <c r="F4" s="80">
        <v>40269</v>
      </c>
      <c r="G4" s="80">
        <v>40299</v>
      </c>
      <c r="H4" s="80">
        <v>40330</v>
      </c>
      <c r="I4" s="80">
        <v>40360</v>
      </c>
      <c r="J4" s="80">
        <v>40391</v>
      </c>
      <c r="K4" s="80">
        <v>40422</v>
      </c>
      <c r="L4" s="80">
        <v>40452</v>
      </c>
      <c r="M4" s="80">
        <v>40483</v>
      </c>
      <c r="N4" s="117">
        <v>40513</v>
      </c>
      <c r="O4" s="56" t="s">
        <v>30</v>
      </c>
    </row>
    <row r="5" spans="1:15" s="15" customFormat="1" ht="12.75" customHeight="1">
      <c r="A5" s="121" t="s">
        <v>1</v>
      </c>
      <c r="B5" s="8" t="s">
        <v>3</v>
      </c>
      <c r="C5" s="25">
        <v>-449678</v>
      </c>
      <c r="D5" s="25">
        <f aca="true" t="shared" si="0" ref="D5:D11">+C50</f>
        <v>461722</v>
      </c>
      <c r="E5" s="26">
        <f aca="true" t="shared" si="1" ref="E5:N5">+D50</f>
        <v>461722</v>
      </c>
      <c r="F5" s="26">
        <f t="shared" si="1"/>
        <v>4367222</v>
      </c>
      <c r="G5" s="26">
        <f t="shared" si="1"/>
        <v>6233129</v>
      </c>
      <c r="H5" s="26">
        <f>+G50</f>
        <v>6233129</v>
      </c>
      <c r="I5" s="26">
        <f>+H50</f>
        <v>8748432</v>
      </c>
      <c r="J5" s="25">
        <f t="shared" si="1"/>
        <v>7575822</v>
      </c>
      <c r="K5" s="25">
        <f t="shared" si="1"/>
        <v>9107170</v>
      </c>
      <c r="L5" s="25">
        <f t="shared" si="1"/>
        <v>7187755</v>
      </c>
      <c r="M5" s="25">
        <f t="shared" si="1"/>
        <v>4100830</v>
      </c>
      <c r="N5" s="97">
        <f t="shared" si="1"/>
        <v>4658502</v>
      </c>
      <c r="O5" s="67"/>
    </row>
    <row r="6" spans="1:15" s="15" customFormat="1" ht="12.75">
      <c r="A6" s="121"/>
      <c r="B6" s="8" t="s">
        <v>7</v>
      </c>
      <c r="C6" s="83">
        <v>8502211</v>
      </c>
      <c r="D6" s="25">
        <f t="shared" si="0"/>
        <v>5760536</v>
      </c>
      <c r="E6" s="26">
        <f>+D51</f>
        <v>3417536</v>
      </c>
      <c r="F6" s="26">
        <f aca="true" t="shared" si="2" ref="F6:N6">+E51</f>
        <v>-895574</v>
      </c>
      <c r="G6" s="26">
        <f>+F51</f>
        <v>-4660119</v>
      </c>
      <c r="H6" s="26">
        <f t="shared" si="2"/>
        <v>-7562252</v>
      </c>
      <c r="I6" s="26">
        <f>+H51</f>
        <v>-11671332</v>
      </c>
      <c r="J6" s="25">
        <f>+I51</f>
        <v>-13805207</v>
      </c>
      <c r="K6" s="25">
        <f t="shared" si="2"/>
        <v>31010605</v>
      </c>
      <c r="L6" s="25">
        <f t="shared" si="2"/>
        <v>25937755</v>
      </c>
      <c r="M6" s="25">
        <f t="shared" si="2"/>
        <v>21624300</v>
      </c>
      <c r="N6" s="83">
        <f t="shared" si="2"/>
        <v>17198690</v>
      </c>
      <c r="O6" s="67"/>
    </row>
    <row r="7" spans="1:15" s="15" customFormat="1" ht="12.75">
      <c r="A7" s="121"/>
      <c r="B7" s="98" t="s">
        <v>28</v>
      </c>
      <c r="C7" s="25"/>
      <c r="D7" s="25">
        <f t="shared" si="0"/>
        <v>-891400</v>
      </c>
      <c r="E7" s="26">
        <f aca="true" t="shared" si="3" ref="E7:N7">+D52</f>
        <v>-891400</v>
      </c>
      <c r="F7" s="26">
        <f t="shared" si="3"/>
        <v>-2418021</v>
      </c>
      <c r="G7" s="26">
        <f>+F52</f>
        <v>10762747</v>
      </c>
      <c r="H7" s="26">
        <f t="shared" si="3"/>
        <v>8084137</v>
      </c>
      <c r="I7" s="26">
        <f t="shared" si="3"/>
        <v>6587907</v>
      </c>
      <c r="J7" s="25">
        <f>+I52</f>
        <v>5574397</v>
      </c>
      <c r="K7" s="25">
        <f t="shared" si="3"/>
        <v>4589947</v>
      </c>
      <c r="L7" s="25">
        <f t="shared" si="3"/>
        <v>1685017</v>
      </c>
      <c r="M7" s="25">
        <f t="shared" si="3"/>
        <v>1685017</v>
      </c>
      <c r="N7" s="83">
        <f t="shared" si="3"/>
        <v>719896</v>
      </c>
      <c r="O7" s="67"/>
    </row>
    <row r="8" spans="1:15" s="15" customFormat="1" ht="12.75">
      <c r="A8" s="121"/>
      <c r="B8" s="98" t="s">
        <v>31</v>
      </c>
      <c r="C8" s="25"/>
      <c r="D8" s="25">
        <f t="shared" si="0"/>
        <v>0</v>
      </c>
      <c r="E8" s="26">
        <f aca="true" t="shared" si="4" ref="E8:N8">+D53</f>
        <v>0</v>
      </c>
      <c r="F8" s="26">
        <f t="shared" si="4"/>
        <v>612032</v>
      </c>
      <c r="G8" s="26">
        <f>+F53</f>
        <v>195732</v>
      </c>
      <c r="H8" s="26">
        <f t="shared" si="4"/>
        <v>-31993</v>
      </c>
      <c r="I8" s="26">
        <f t="shared" si="4"/>
        <v>-31993</v>
      </c>
      <c r="J8" s="25">
        <f>+I53</f>
        <v>-31993</v>
      </c>
      <c r="K8" s="25">
        <f t="shared" si="4"/>
        <v>-31993</v>
      </c>
      <c r="L8" s="25">
        <f t="shared" si="4"/>
        <v>-31993</v>
      </c>
      <c r="M8" s="25">
        <f t="shared" si="4"/>
        <v>-31993</v>
      </c>
      <c r="N8" s="83">
        <f t="shared" si="4"/>
        <v>-31993</v>
      </c>
      <c r="O8" s="67"/>
    </row>
    <row r="9" spans="1:15" s="15" customFormat="1" ht="12.75">
      <c r="A9" s="121"/>
      <c r="B9" s="98" t="s">
        <v>25</v>
      </c>
      <c r="C9" s="25">
        <v>5720262</v>
      </c>
      <c r="D9" s="25">
        <f t="shared" si="0"/>
        <v>3758047</v>
      </c>
      <c r="E9" s="26">
        <f>+D54</f>
        <v>2472382</v>
      </c>
      <c r="F9" s="26">
        <f aca="true" t="shared" si="5" ref="F9:N9">+E54</f>
        <v>1235917</v>
      </c>
      <c r="G9" s="26">
        <f t="shared" si="5"/>
        <v>233652</v>
      </c>
      <c r="H9" s="26">
        <f t="shared" si="5"/>
        <v>12652</v>
      </c>
      <c r="I9" s="26">
        <f>+H54</f>
        <v>12652</v>
      </c>
      <c r="J9" s="25">
        <f t="shared" si="5"/>
        <v>12652</v>
      </c>
      <c r="K9" s="25">
        <f t="shared" si="5"/>
        <v>12652</v>
      </c>
      <c r="L9" s="25">
        <f t="shared" si="5"/>
        <v>12652</v>
      </c>
      <c r="M9" s="25">
        <f t="shared" si="5"/>
        <v>12652</v>
      </c>
      <c r="N9" s="83">
        <f t="shared" si="5"/>
        <v>12652</v>
      </c>
      <c r="O9" s="67"/>
    </row>
    <row r="10" spans="1:15" s="15" customFormat="1" ht="12.75">
      <c r="A10" s="121"/>
      <c r="B10" s="98" t="s">
        <v>34</v>
      </c>
      <c r="C10" s="99"/>
      <c r="D10" s="25">
        <f t="shared" si="0"/>
        <v>0</v>
      </c>
      <c r="E10" s="26">
        <f>+D55</f>
        <v>0</v>
      </c>
      <c r="F10" s="26">
        <f aca="true" t="shared" si="6" ref="F10:N10">+E55</f>
        <v>0</v>
      </c>
      <c r="G10" s="26">
        <f t="shared" si="6"/>
        <v>0</v>
      </c>
      <c r="H10" s="26">
        <f>+G55</f>
        <v>0</v>
      </c>
      <c r="I10" s="26">
        <f>+H55</f>
        <v>0</v>
      </c>
      <c r="J10" s="25">
        <f>+I55</f>
        <v>0</v>
      </c>
      <c r="K10" s="25">
        <f t="shared" si="6"/>
        <v>0</v>
      </c>
      <c r="L10" s="25">
        <f t="shared" si="6"/>
        <v>0</v>
      </c>
      <c r="M10" s="25">
        <f t="shared" si="6"/>
        <v>0</v>
      </c>
      <c r="N10" s="83">
        <f t="shared" si="6"/>
        <v>0</v>
      </c>
      <c r="O10" s="67"/>
    </row>
    <row r="11" spans="1:15" s="15" customFormat="1" ht="12.75">
      <c r="A11" s="121"/>
      <c r="B11" s="98" t="s">
        <v>26</v>
      </c>
      <c r="C11" s="99"/>
      <c r="D11" s="25">
        <f t="shared" si="0"/>
        <v>0</v>
      </c>
      <c r="E11" s="26">
        <f aca="true" t="shared" si="7" ref="E11:N11">+D56</f>
        <v>0</v>
      </c>
      <c r="F11" s="26">
        <f t="shared" si="7"/>
        <v>0</v>
      </c>
      <c r="G11" s="26">
        <f t="shared" si="7"/>
        <v>0</v>
      </c>
      <c r="H11" s="26">
        <f t="shared" si="7"/>
        <v>0</v>
      </c>
      <c r="I11" s="26">
        <f t="shared" si="7"/>
        <v>0</v>
      </c>
      <c r="J11" s="25">
        <f t="shared" si="7"/>
        <v>0</v>
      </c>
      <c r="K11" s="25">
        <f t="shared" si="7"/>
        <v>0</v>
      </c>
      <c r="L11" s="25">
        <f t="shared" si="7"/>
        <v>0</v>
      </c>
      <c r="M11" s="25">
        <f t="shared" si="7"/>
        <v>0</v>
      </c>
      <c r="N11" s="83">
        <f t="shared" si="7"/>
        <v>0</v>
      </c>
      <c r="O11" s="67"/>
    </row>
    <row r="12" spans="1:15" s="15" customFormat="1" ht="12.75">
      <c r="A12" s="121"/>
      <c r="B12" s="98" t="s">
        <v>35</v>
      </c>
      <c r="C12" s="99">
        <v>4083091</v>
      </c>
      <c r="D12" s="25">
        <f aca="true" t="shared" si="8" ref="D12:N12">+C57</f>
        <v>1893345</v>
      </c>
      <c r="E12" s="26">
        <f t="shared" si="8"/>
        <v>67719</v>
      </c>
      <c r="F12" s="26">
        <f t="shared" si="8"/>
        <v>2</v>
      </c>
      <c r="G12" s="26">
        <f>+F57</f>
        <v>2</v>
      </c>
      <c r="H12" s="26">
        <f t="shared" si="8"/>
        <v>2</v>
      </c>
      <c r="I12" s="26">
        <f t="shared" si="8"/>
        <v>2</v>
      </c>
      <c r="J12" s="25">
        <f t="shared" si="8"/>
        <v>2</v>
      </c>
      <c r="K12" s="25">
        <f t="shared" si="8"/>
        <v>2</v>
      </c>
      <c r="L12" s="25">
        <f t="shared" si="8"/>
        <v>2</v>
      </c>
      <c r="M12" s="25">
        <f t="shared" si="8"/>
        <v>-2366144</v>
      </c>
      <c r="N12" s="83">
        <f t="shared" si="8"/>
        <v>25017554</v>
      </c>
      <c r="O12" s="67"/>
    </row>
    <row r="13" spans="1:15" s="15" customFormat="1" ht="12.75">
      <c r="A13" s="121"/>
      <c r="B13" s="8" t="s">
        <v>36</v>
      </c>
      <c r="C13" s="99">
        <v>553338</v>
      </c>
      <c r="D13" s="25">
        <f aca="true" t="shared" si="9" ref="D13:N13">+C58</f>
        <v>553338</v>
      </c>
      <c r="E13" s="26">
        <f t="shared" si="9"/>
        <v>553338</v>
      </c>
      <c r="F13" s="26">
        <f t="shared" si="9"/>
        <v>553338</v>
      </c>
      <c r="G13" s="26">
        <f t="shared" si="9"/>
        <v>117338</v>
      </c>
      <c r="H13" s="26">
        <f t="shared" si="9"/>
        <v>117338</v>
      </c>
      <c r="I13" s="26">
        <f t="shared" si="9"/>
        <v>38</v>
      </c>
      <c r="J13" s="25">
        <f t="shared" si="9"/>
        <v>38</v>
      </c>
      <c r="K13" s="25">
        <f t="shared" si="9"/>
        <v>38</v>
      </c>
      <c r="L13" s="25">
        <f t="shared" si="9"/>
        <v>38</v>
      </c>
      <c r="M13" s="25">
        <f t="shared" si="9"/>
        <v>38</v>
      </c>
      <c r="N13" s="83">
        <f t="shared" si="9"/>
        <v>38</v>
      </c>
      <c r="O13" s="67"/>
    </row>
    <row r="14" spans="1:15" s="15" customFormat="1" ht="12.75">
      <c r="A14" s="121"/>
      <c r="B14" s="8" t="s">
        <v>41</v>
      </c>
      <c r="C14" s="99">
        <v>0</v>
      </c>
      <c r="D14" s="25">
        <f>+C59</f>
        <v>0</v>
      </c>
      <c r="E14" s="26">
        <f aca="true" t="shared" si="10" ref="E14:N14">+D59</f>
        <v>141787</v>
      </c>
      <c r="F14" s="26">
        <f t="shared" si="10"/>
        <v>141787</v>
      </c>
      <c r="G14" s="26">
        <f t="shared" si="10"/>
        <v>141787</v>
      </c>
      <c r="H14" s="26">
        <f t="shared" si="10"/>
        <v>141787</v>
      </c>
      <c r="I14" s="26">
        <f t="shared" si="10"/>
        <v>37</v>
      </c>
      <c r="J14" s="25">
        <f t="shared" si="10"/>
        <v>37</v>
      </c>
      <c r="K14" s="25">
        <f t="shared" si="10"/>
        <v>37</v>
      </c>
      <c r="L14" s="25">
        <f t="shared" si="10"/>
        <v>37</v>
      </c>
      <c r="M14" s="25">
        <f t="shared" si="10"/>
        <v>37</v>
      </c>
      <c r="N14" s="83">
        <f t="shared" si="10"/>
        <v>37</v>
      </c>
      <c r="O14" s="67"/>
    </row>
    <row r="15" spans="1:15" s="15" customFormat="1" ht="12.75">
      <c r="A15" s="121"/>
      <c r="B15" s="8" t="s">
        <v>27</v>
      </c>
      <c r="C15" s="99">
        <v>-89866</v>
      </c>
      <c r="D15" s="25">
        <f aca="true" t="shared" si="11" ref="D15:N15">+C60</f>
        <v>-89866</v>
      </c>
      <c r="E15" s="26">
        <f t="shared" si="11"/>
        <v>-89866</v>
      </c>
      <c r="F15" s="26">
        <f t="shared" si="11"/>
        <v>-89866</v>
      </c>
      <c r="G15" s="26">
        <f t="shared" si="11"/>
        <v>-89866</v>
      </c>
      <c r="H15" s="26">
        <f t="shared" si="11"/>
        <v>-89866</v>
      </c>
      <c r="I15" s="26">
        <f t="shared" si="11"/>
        <v>-89866</v>
      </c>
      <c r="J15" s="25">
        <f t="shared" si="11"/>
        <v>-89866</v>
      </c>
      <c r="K15" s="25">
        <f t="shared" si="11"/>
        <v>-89866</v>
      </c>
      <c r="L15" s="25">
        <f t="shared" si="11"/>
        <v>-89866</v>
      </c>
      <c r="M15" s="25">
        <f t="shared" si="11"/>
        <v>-89866</v>
      </c>
      <c r="N15" s="83">
        <f t="shared" si="11"/>
        <v>-89866</v>
      </c>
      <c r="O15" s="67"/>
    </row>
    <row r="16" spans="1:15" s="15" customFormat="1" ht="12.75">
      <c r="A16" s="60"/>
      <c r="B16" s="8" t="s">
        <v>42</v>
      </c>
      <c r="C16" s="99"/>
      <c r="D16" s="25">
        <f>+C61</f>
        <v>0</v>
      </c>
      <c r="E16" s="26">
        <f aca="true" t="shared" si="12" ref="E16:L16">+D61</f>
        <v>0</v>
      </c>
      <c r="F16" s="26">
        <f t="shared" si="12"/>
        <v>0</v>
      </c>
      <c r="G16" s="26">
        <f t="shared" si="12"/>
        <v>0</v>
      </c>
      <c r="H16" s="26">
        <f t="shared" si="12"/>
        <v>0</v>
      </c>
      <c r="I16" s="26">
        <f>+H61</f>
        <v>0</v>
      </c>
      <c r="J16" s="25">
        <f t="shared" si="12"/>
        <v>0</v>
      </c>
      <c r="K16" s="25">
        <f t="shared" si="12"/>
        <v>-634500</v>
      </c>
      <c r="L16" s="25">
        <f t="shared" si="12"/>
        <v>-2559215.95</v>
      </c>
      <c r="M16" s="25">
        <f>+L61</f>
        <v>-3435471.9000000004</v>
      </c>
      <c r="N16" s="83">
        <f>+M61</f>
        <v>-4803091.9</v>
      </c>
      <c r="O16" s="67"/>
    </row>
    <row r="17" spans="1:15" s="15" customFormat="1" ht="12.75">
      <c r="A17" s="60"/>
      <c r="B17" s="81" t="s">
        <v>29</v>
      </c>
      <c r="C17" s="99"/>
      <c r="D17" s="25">
        <f aca="true" t="shared" si="13" ref="D17:N17">+C62</f>
        <v>0</v>
      </c>
      <c r="E17" s="26">
        <f t="shared" si="13"/>
        <v>737580</v>
      </c>
      <c r="F17" s="26">
        <f t="shared" si="13"/>
        <v>1899609</v>
      </c>
      <c r="G17" s="26">
        <f t="shared" si="13"/>
        <v>1899609</v>
      </c>
      <c r="H17" s="26">
        <f t="shared" si="13"/>
        <v>1899609</v>
      </c>
      <c r="I17" s="26">
        <f t="shared" si="13"/>
        <v>1821109</v>
      </c>
      <c r="J17" s="25">
        <f t="shared" si="13"/>
        <v>1821109</v>
      </c>
      <c r="K17" s="25">
        <f t="shared" si="13"/>
        <v>1688809</v>
      </c>
      <c r="L17" s="25">
        <f t="shared" si="13"/>
        <v>770709</v>
      </c>
      <c r="M17" s="25">
        <f t="shared" si="13"/>
        <v>486459</v>
      </c>
      <c r="N17" s="83">
        <f t="shared" si="13"/>
        <v>486459</v>
      </c>
      <c r="O17" s="67"/>
    </row>
    <row r="18" spans="1:15" s="15" customFormat="1" ht="12.75">
      <c r="A18" s="60"/>
      <c r="B18" s="8" t="s">
        <v>24</v>
      </c>
      <c r="C18" s="99"/>
      <c r="D18" s="25">
        <f aca="true" t="shared" si="14" ref="D18:N18">+C63</f>
        <v>0</v>
      </c>
      <c r="E18" s="26">
        <f t="shared" si="14"/>
        <v>0</v>
      </c>
      <c r="F18" s="26">
        <f t="shared" si="14"/>
        <v>0</v>
      </c>
      <c r="G18" s="26">
        <f t="shared" si="14"/>
        <v>4178177</v>
      </c>
      <c r="H18" s="26">
        <f t="shared" si="14"/>
        <v>2605227</v>
      </c>
      <c r="I18" s="26">
        <f t="shared" si="14"/>
        <v>2062208</v>
      </c>
      <c r="J18" s="25">
        <f t="shared" si="14"/>
        <v>717696</v>
      </c>
      <c r="K18" s="25">
        <f t="shared" si="14"/>
        <v>96</v>
      </c>
      <c r="L18" s="25">
        <f>+K63</f>
        <v>96</v>
      </c>
      <c r="M18" s="25">
        <f t="shared" si="14"/>
        <v>96</v>
      </c>
      <c r="N18" s="83">
        <f t="shared" si="14"/>
        <v>96</v>
      </c>
      <c r="O18" s="67"/>
    </row>
    <row r="19" spans="1:15" s="56" customFormat="1" ht="12.75">
      <c r="A19" s="54"/>
      <c r="B19" s="54" t="s">
        <v>18</v>
      </c>
      <c r="C19" s="58">
        <f>SUM(C5:C18)</f>
        <v>18319358</v>
      </c>
      <c r="D19" s="58">
        <f>SUM(D5:D18)</f>
        <v>11445722</v>
      </c>
      <c r="E19" s="58">
        <f aca="true" t="shared" si="15" ref="E19:K19">SUM(E5:E18)</f>
        <v>6870798</v>
      </c>
      <c r="F19" s="58">
        <f t="shared" si="15"/>
        <v>5406446</v>
      </c>
      <c r="G19" s="58">
        <f>SUM(G5:G18)</f>
        <v>19012188</v>
      </c>
      <c r="H19" s="58">
        <f>SUM(H5:H18)</f>
        <v>11409770</v>
      </c>
      <c r="I19" s="58">
        <f>SUM(I5:I18)</f>
        <v>7439194</v>
      </c>
      <c r="J19" s="58">
        <f>SUM(J5:J18)</f>
        <v>1774687</v>
      </c>
      <c r="K19" s="58">
        <f t="shared" si="15"/>
        <v>45652997</v>
      </c>
      <c r="L19" s="58">
        <f>SUM(L5:L18)</f>
        <v>32912986.05</v>
      </c>
      <c r="M19" s="58">
        <f>SUM(M5:M18)</f>
        <v>21985954.1</v>
      </c>
      <c r="N19" s="58">
        <f>SUM(N5:N18)</f>
        <v>43168973.1</v>
      </c>
      <c r="O19" s="86"/>
    </row>
    <row r="20" spans="1:15" s="94" customFormat="1" ht="12.75" customHeight="1">
      <c r="A20" s="121" t="s">
        <v>13</v>
      </c>
      <c r="B20" s="8" t="s">
        <v>3</v>
      </c>
      <c r="C20" s="26">
        <v>911400</v>
      </c>
      <c r="D20" s="28"/>
      <c r="E20" s="26">
        <v>3905500</v>
      </c>
      <c r="F20" s="28">
        <v>1865907</v>
      </c>
      <c r="G20" s="28">
        <v>0</v>
      </c>
      <c r="H20" s="28">
        <v>3872113</v>
      </c>
      <c r="I20" s="28"/>
      <c r="J20" s="28">
        <v>2443842</v>
      </c>
      <c r="K20" s="25"/>
      <c r="L20" s="25"/>
      <c r="M20" s="25">
        <v>917672</v>
      </c>
      <c r="N20" s="83"/>
      <c r="O20" s="67">
        <f aca="true" t="shared" si="16" ref="O20:O48">SUM(C20:N20)</f>
        <v>13916434</v>
      </c>
    </row>
    <row r="21" spans="1:15" s="94" customFormat="1" ht="12.75">
      <c r="A21" s="121"/>
      <c r="B21" s="98" t="s">
        <v>7</v>
      </c>
      <c r="C21" s="25"/>
      <c r="D21" s="23"/>
      <c r="E21" s="26"/>
      <c r="F21" s="28"/>
      <c r="G21" s="28"/>
      <c r="H21" s="28"/>
      <c r="I21" s="28"/>
      <c r="J21" s="29">
        <v>48314328</v>
      </c>
      <c r="K21" s="25"/>
      <c r="L21" s="111"/>
      <c r="M21" s="25"/>
      <c r="N21" s="83"/>
      <c r="O21" s="67">
        <f t="shared" si="16"/>
        <v>48314328</v>
      </c>
    </row>
    <row r="22" spans="1:15" s="94" customFormat="1" ht="12.75">
      <c r="A22" s="121"/>
      <c r="B22" s="98" t="s">
        <v>28</v>
      </c>
      <c r="C22" s="23"/>
      <c r="D22" s="23"/>
      <c r="E22" s="23"/>
      <c r="F22" s="28">
        <v>14181637</v>
      </c>
      <c r="G22" s="28"/>
      <c r="H22" s="26"/>
      <c r="I22" s="26"/>
      <c r="J22" s="29"/>
      <c r="K22" s="25"/>
      <c r="L22" s="25"/>
      <c r="M22" s="25"/>
      <c r="N22" s="83"/>
      <c r="O22" s="67">
        <f t="shared" si="16"/>
        <v>14181637</v>
      </c>
    </row>
    <row r="23" spans="1:15" s="94" customFormat="1" ht="12.75">
      <c r="A23" s="121"/>
      <c r="B23" s="98" t="s">
        <v>31</v>
      </c>
      <c r="C23" s="26"/>
      <c r="D23" s="26"/>
      <c r="E23" s="26">
        <v>644032</v>
      </c>
      <c r="F23" s="26"/>
      <c r="G23" s="26"/>
      <c r="H23" s="26"/>
      <c r="I23" s="26"/>
      <c r="J23" s="25"/>
      <c r="K23" s="25"/>
      <c r="L23" s="25"/>
      <c r="M23" s="25"/>
      <c r="N23" s="83"/>
      <c r="O23" s="67">
        <f t="shared" si="16"/>
        <v>644032</v>
      </c>
    </row>
    <row r="24" spans="1:15" s="94" customFormat="1" ht="12.75">
      <c r="A24" s="121"/>
      <c r="B24" s="98" t="s">
        <v>25</v>
      </c>
      <c r="C24" s="24"/>
      <c r="D24" s="23"/>
      <c r="E24" s="26"/>
      <c r="F24" s="26"/>
      <c r="G24" s="26"/>
      <c r="H24" s="26"/>
      <c r="I24" s="26"/>
      <c r="J24" s="25"/>
      <c r="K24" s="25"/>
      <c r="L24" s="25"/>
      <c r="M24" s="25"/>
      <c r="N24" s="83"/>
      <c r="O24" s="67">
        <f t="shared" si="16"/>
        <v>0</v>
      </c>
    </row>
    <row r="25" spans="1:15" s="94" customFormat="1" ht="12.75">
      <c r="A25" s="121"/>
      <c r="B25" s="98" t="s">
        <v>34</v>
      </c>
      <c r="C25" s="23"/>
      <c r="D25" s="23"/>
      <c r="E25" s="25"/>
      <c r="F25" s="26"/>
      <c r="G25" s="26"/>
      <c r="H25" s="26"/>
      <c r="I25" s="26"/>
      <c r="J25" s="25"/>
      <c r="K25" s="25"/>
      <c r="L25" s="25"/>
      <c r="M25" s="25"/>
      <c r="N25" s="83"/>
      <c r="O25" s="67">
        <f t="shared" si="16"/>
        <v>0</v>
      </c>
    </row>
    <row r="26" spans="1:15" s="94" customFormat="1" ht="12.75">
      <c r="A26" s="121"/>
      <c r="B26" s="98" t="s">
        <v>26</v>
      </c>
      <c r="C26" s="26"/>
      <c r="D26" s="26"/>
      <c r="E26" s="26"/>
      <c r="F26" s="26"/>
      <c r="G26" s="26"/>
      <c r="H26" s="26"/>
      <c r="I26" s="26"/>
      <c r="J26" s="25"/>
      <c r="K26" s="25"/>
      <c r="L26" s="25"/>
      <c r="M26" s="25"/>
      <c r="N26" s="83"/>
      <c r="O26" s="67">
        <f t="shared" si="16"/>
        <v>0</v>
      </c>
    </row>
    <row r="27" spans="1:15" s="94" customFormat="1" ht="12.75">
      <c r="A27" s="121"/>
      <c r="B27" s="98" t="s">
        <v>35</v>
      </c>
      <c r="C27" s="26"/>
      <c r="D27" s="26"/>
      <c r="E27" s="26"/>
      <c r="F27" s="24"/>
      <c r="G27" s="26"/>
      <c r="H27" s="26"/>
      <c r="I27" s="26"/>
      <c r="J27" s="25"/>
      <c r="K27" s="25"/>
      <c r="L27" s="25"/>
      <c r="M27" s="25">
        <v>34431741</v>
      </c>
      <c r="N27" s="83"/>
      <c r="O27" s="67">
        <f t="shared" si="16"/>
        <v>34431741</v>
      </c>
    </row>
    <row r="28" spans="1:15" s="94" customFormat="1" ht="12.75">
      <c r="A28" s="121"/>
      <c r="B28" s="8" t="s">
        <v>36</v>
      </c>
      <c r="C28" s="26"/>
      <c r="D28" s="24"/>
      <c r="E28" s="26"/>
      <c r="F28" s="26"/>
      <c r="G28" s="26"/>
      <c r="H28" s="26"/>
      <c r="I28" s="26"/>
      <c r="J28" s="25"/>
      <c r="K28" s="25"/>
      <c r="L28" s="25"/>
      <c r="M28" s="25"/>
      <c r="N28" s="83"/>
      <c r="O28" s="67">
        <f t="shared" si="16"/>
        <v>0</v>
      </c>
    </row>
    <row r="29" spans="1:15" s="94" customFormat="1" ht="12.75">
      <c r="A29" s="121"/>
      <c r="B29" s="8" t="s">
        <v>41</v>
      </c>
      <c r="C29" s="28"/>
      <c r="D29" s="28">
        <v>426787</v>
      </c>
      <c r="E29" s="28"/>
      <c r="F29" s="28"/>
      <c r="G29" s="28"/>
      <c r="H29" s="28"/>
      <c r="I29" s="28"/>
      <c r="J29" s="28"/>
      <c r="K29" s="25"/>
      <c r="L29" s="25"/>
      <c r="M29" s="25"/>
      <c r="N29" s="83"/>
      <c r="O29" s="67">
        <f t="shared" si="16"/>
        <v>426787</v>
      </c>
    </row>
    <row r="30" spans="1:15" s="94" customFormat="1" ht="12.75">
      <c r="A30" s="121"/>
      <c r="B30" s="8" t="s">
        <v>27</v>
      </c>
      <c r="C30" s="26"/>
      <c r="D30" s="26"/>
      <c r="E30" s="26"/>
      <c r="F30" s="26"/>
      <c r="G30" s="26"/>
      <c r="H30" s="26"/>
      <c r="I30" s="26"/>
      <c r="J30" s="29"/>
      <c r="K30" s="25"/>
      <c r="L30" s="25"/>
      <c r="M30" s="25"/>
      <c r="N30" s="83"/>
      <c r="O30" s="67">
        <f t="shared" si="16"/>
        <v>0</v>
      </c>
    </row>
    <row r="31" spans="1:15" s="94" customFormat="1" ht="12.75">
      <c r="A31" s="60"/>
      <c r="B31" s="8" t="s">
        <v>42</v>
      </c>
      <c r="C31" s="26"/>
      <c r="D31" s="26"/>
      <c r="E31" s="26"/>
      <c r="F31" s="26"/>
      <c r="G31" s="26"/>
      <c r="H31" s="26"/>
      <c r="I31" s="26"/>
      <c r="J31" s="29"/>
      <c r="K31" s="25"/>
      <c r="L31" s="25"/>
      <c r="M31" s="25"/>
      <c r="N31" s="83"/>
      <c r="O31" s="67">
        <f t="shared" si="16"/>
        <v>0</v>
      </c>
    </row>
    <row r="32" spans="1:15" s="94" customFormat="1" ht="12.75">
      <c r="A32" s="60"/>
      <c r="B32" s="81" t="s">
        <v>29</v>
      </c>
      <c r="C32" s="26"/>
      <c r="D32" s="26">
        <v>912580</v>
      </c>
      <c r="E32" s="26">
        <v>1162029</v>
      </c>
      <c r="F32" s="26"/>
      <c r="G32" s="26"/>
      <c r="H32" s="26"/>
      <c r="I32" s="26"/>
      <c r="J32" s="29"/>
      <c r="K32" s="25"/>
      <c r="L32" s="25"/>
      <c r="M32" s="25"/>
      <c r="N32" s="83"/>
      <c r="O32" s="67">
        <f t="shared" si="16"/>
        <v>2074609</v>
      </c>
    </row>
    <row r="33" spans="1:15" s="94" customFormat="1" ht="12.75">
      <c r="A33" s="60"/>
      <c r="B33" s="8" t="s">
        <v>24</v>
      </c>
      <c r="C33" s="26"/>
      <c r="D33" s="26"/>
      <c r="E33" s="28"/>
      <c r="F33" s="26">
        <v>5411645</v>
      </c>
      <c r="G33" s="26"/>
      <c r="H33" s="26">
        <v>983936</v>
      </c>
      <c r="I33" s="26"/>
      <c r="J33" s="29"/>
      <c r="K33" s="25"/>
      <c r="L33" s="25"/>
      <c r="M33" s="25"/>
      <c r="N33" s="83"/>
      <c r="O33" s="67">
        <f t="shared" si="16"/>
        <v>6395581</v>
      </c>
    </row>
    <row r="34" spans="1:15" s="56" customFormat="1" ht="12.75">
      <c r="A34" s="54"/>
      <c r="B34" s="54" t="s">
        <v>19</v>
      </c>
      <c r="C34" s="77">
        <f aca="true" t="shared" si="17" ref="C34:I34">SUM(C20:C33)</f>
        <v>911400</v>
      </c>
      <c r="D34" s="58">
        <f t="shared" si="17"/>
        <v>1339367</v>
      </c>
      <c r="E34" s="58">
        <f>SUM(E20:E33)</f>
        <v>5711561</v>
      </c>
      <c r="F34" s="58">
        <f t="shared" si="17"/>
        <v>21459189</v>
      </c>
      <c r="G34" s="58">
        <f t="shared" si="17"/>
        <v>0</v>
      </c>
      <c r="H34" s="58">
        <f t="shared" si="17"/>
        <v>4856049</v>
      </c>
      <c r="I34" s="58">
        <f t="shared" si="17"/>
        <v>0</v>
      </c>
      <c r="J34" s="58">
        <f>SUM(J20:J33)</f>
        <v>50758170</v>
      </c>
      <c r="K34" s="58">
        <f>SUM(K20:K33)</f>
        <v>0</v>
      </c>
      <c r="L34" s="58">
        <f>SUM(L20:L33)</f>
        <v>0</v>
      </c>
      <c r="M34" s="58">
        <f>SUM(M20:M33)</f>
        <v>35349413</v>
      </c>
      <c r="N34" s="59">
        <f>SUM(N20:N33)</f>
        <v>0</v>
      </c>
      <c r="O34" s="85">
        <f>SUM(C34:N34)</f>
        <v>120385149</v>
      </c>
    </row>
    <row r="35" spans="1:15" s="15" customFormat="1" ht="12.75">
      <c r="A35" s="122" t="s">
        <v>14</v>
      </c>
      <c r="B35" s="98" t="s">
        <v>3</v>
      </c>
      <c r="C35" s="28"/>
      <c r="D35" s="74"/>
      <c r="E35" s="74"/>
      <c r="F35" s="74"/>
      <c r="G35" s="74"/>
      <c r="H35" s="74">
        <v>1356810</v>
      </c>
      <c r="I35" s="74">
        <v>1172610</v>
      </c>
      <c r="J35" s="74">
        <v>912494</v>
      </c>
      <c r="K35" s="28">
        <v>1919415</v>
      </c>
      <c r="L35" s="25">
        <v>3086925</v>
      </c>
      <c r="M35" s="25">
        <v>360000</v>
      </c>
      <c r="N35" s="83">
        <v>4069978</v>
      </c>
      <c r="O35" s="67">
        <f t="shared" si="16"/>
        <v>12878232</v>
      </c>
    </row>
    <row r="36" spans="1:256" ht="12.75">
      <c r="A36" s="118"/>
      <c r="B36" s="8" t="s">
        <v>7</v>
      </c>
      <c r="C36" s="28">
        <v>2741675</v>
      </c>
      <c r="D36" s="74">
        <v>2343000</v>
      </c>
      <c r="E36" s="26">
        <v>4313110</v>
      </c>
      <c r="F36" s="74">
        <v>3764545</v>
      </c>
      <c r="G36" s="74">
        <v>2902133</v>
      </c>
      <c r="H36" s="74">
        <v>4109080</v>
      </c>
      <c r="I36" s="74">
        <v>2133875</v>
      </c>
      <c r="J36" s="74">
        <v>3498516</v>
      </c>
      <c r="K36" s="28">
        <v>5072850</v>
      </c>
      <c r="L36" s="28">
        <v>4313455</v>
      </c>
      <c r="M36" s="25">
        <v>4425610</v>
      </c>
      <c r="N36" s="83">
        <v>3974490</v>
      </c>
      <c r="O36" s="67">
        <f t="shared" si="16"/>
        <v>43592339</v>
      </c>
      <c r="IV36" s="13">
        <f>SUM(C36:IU36)</f>
        <v>87184678</v>
      </c>
    </row>
    <row r="37" spans="1:15" ht="12.75">
      <c r="A37" s="118"/>
      <c r="B37" s="8" t="s">
        <v>28</v>
      </c>
      <c r="C37" s="28">
        <v>891400</v>
      </c>
      <c r="D37" s="74"/>
      <c r="E37" s="74">
        <v>1526621</v>
      </c>
      <c r="F37" s="74">
        <v>1000869</v>
      </c>
      <c r="G37" s="74">
        <v>2678610</v>
      </c>
      <c r="H37" s="74">
        <v>1496230</v>
      </c>
      <c r="I37" s="74">
        <v>1013510</v>
      </c>
      <c r="J37" s="74">
        <v>984450</v>
      </c>
      <c r="K37" s="28">
        <v>2904930</v>
      </c>
      <c r="L37" s="25"/>
      <c r="M37" s="25">
        <v>965121</v>
      </c>
      <c r="N37" s="83">
        <v>523050</v>
      </c>
      <c r="O37" s="67">
        <f t="shared" si="16"/>
        <v>13984791</v>
      </c>
    </row>
    <row r="38" spans="1:15" ht="12.75">
      <c r="A38" s="118"/>
      <c r="B38" s="98" t="s">
        <v>31</v>
      </c>
      <c r="C38" s="25"/>
      <c r="D38" s="26"/>
      <c r="E38" s="26">
        <v>32000</v>
      </c>
      <c r="F38" s="26">
        <v>416300</v>
      </c>
      <c r="G38" s="26">
        <v>227725</v>
      </c>
      <c r="H38" s="26"/>
      <c r="I38" s="26"/>
      <c r="J38" s="26"/>
      <c r="K38" s="25"/>
      <c r="L38" s="25"/>
      <c r="M38" s="25"/>
      <c r="N38" s="83"/>
      <c r="O38" s="67">
        <f t="shared" si="16"/>
        <v>676025</v>
      </c>
    </row>
    <row r="39" spans="1:15" ht="12.75">
      <c r="A39" s="118"/>
      <c r="B39" s="98" t="s">
        <v>25</v>
      </c>
      <c r="C39" s="24">
        <v>1962215</v>
      </c>
      <c r="D39" s="74">
        <v>1285665</v>
      </c>
      <c r="E39" s="74">
        <v>1236465</v>
      </c>
      <c r="F39" s="74">
        <v>1002265</v>
      </c>
      <c r="G39" s="74">
        <v>221000</v>
      </c>
      <c r="H39" s="74"/>
      <c r="I39" s="74"/>
      <c r="J39" s="74"/>
      <c r="K39" s="25"/>
      <c r="L39" s="25"/>
      <c r="M39" s="25"/>
      <c r="N39" s="83"/>
      <c r="O39" s="67">
        <f t="shared" si="16"/>
        <v>5707610</v>
      </c>
    </row>
    <row r="40" spans="1:15" ht="12.75">
      <c r="A40" s="118"/>
      <c r="B40" s="98" t="s">
        <v>34</v>
      </c>
      <c r="C40" s="25"/>
      <c r="D40" s="26"/>
      <c r="E40" s="26"/>
      <c r="F40" s="26"/>
      <c r="G40" s="26"/>
      <c r="H40" s="26"/>
      <c r="I40" s="26"/>
      <c r="J40" s="26"/>
      <c r="K40" s="25"/>
      <c r="L40" s="25"/>
      <c r="M40" s="25"/>
      <c r="N40" s="83"/>
      <c r="O40" s="67">
        <f t="shared" si="16"/>
        <v>0</v>
      </c>
    </row>
    <row r="41" spans="1:15" ht="12.75">
      <c r="A41" s="118"/>
      <c r="B41" s="98" t="s">
        <v>26</v>
      </c>
      <c r="C41" s="25"/>
      <c r="D41" s="26"/>
      <c r="E41" s="26"/>
      <c r="F41" s="76"/>
      <c r="G41" s="26"/>
      <c r="H41" s="26"/>
      <c r="I41" s="26"/>
      <c r="J41" s="26"/>
      <c r="K41" s="25"/>
      <c r="L41" s="25"/>
      <c r="M41" s="25"/>
      <c r="N41" s="83"/>
      <c r="O41" s="67">
        <f t="shared" si="16"/>
        <v>0</v>
      </c>
    </row>
    <row r="42" spans="1:15" s="15" customFormat="1" ht="12.75">
      <c r="A42" s="118"/>
      <c r="B42" s="98" t="s">
        <v>35</v>
      </c>
      <c r="C42" s="25">
        <v>2189746</v>
      </c>
      <c r="D42" s="26">
        <v>1825626</v>
      </c>
      <c r="E42" s="26">
        <v>67717</v>
      </c>
      <c r="F42" s="74"/>
      <c r="G42" s="26"/>
      <c r="H42" s="26"/>
      <c r="I42" s="26"/>
      <c r="J42" s="26"/>
      <c r="K42" s="25"/>
      <c r="L42" s="25">
        <v>2366146</v>
      </c>
      <c r="M42" s="25">
        <v>7048043</v>
      </c>
      <c r="N42" s="83">
        <v>2967710</v>
      </c>
      <c r="O42" s="67">
        <f t="shared" si="16"/>
        <v>16464988</v>
      </c>
    </row>
    <row r="43" spans="1:15" ht="12.75">
      <c r="A43" s="118"/>
      <c r="B43" s="8" t="s">
        <v>36</v>
      </c>
      <c r="C43" s="25"/>
      <c r="D43" s="26"/>
      <c r="E43" s="76"/>
      <c r="F43" s="26">
        <v>436000</v>
      </c>
      <c r="G43" s="26"/>
      <c r="H43" s="26">
        <v>117300</v>
      </c>
      <c r="I43" s="26"/>
      <c r="J43" s="26"/>
      <c r="K43" s="25"/>
      <c r="L43" s="25"/>
      <c r="M43" s="25"/>
      <c r="N43" s="83"/>
      <c r="O43" s="67">
        <f t="shared" si="16"/>
        <v>553300</v>
      </c>
    </row>
    <row r="44" spans="1:15" ht="12.75">
      <c r="A44" s="118"/>
      <c r="B44" s="8" t="s">
        <v>41</v>
      </c>
      <c r="C44" s="28"/>
      <c r="D44" s="74">
        <v>285000</v>
      </c>
      <c r="E44" s="74"/>
      <c r="F44" s="74"/>
      <c r="G44" s="74"/>
      <c r="H44" s="74">
        <v>141750</v>
      </c>
      <c r="I44" s="74"/>
      <c r="J44" s="74"/>
      <c r="K44" s="25"/>
      <c r="L44" s="25"/>
      <c r="M44" s="25"/>
      <c r="N44" s="83"/>
      <c r="O44" s="67">
        <f t="shared" si="16"/>
        <v>426750</v>
      </c>
    </row>
    <row r="45" spans="1:15" ht="12.75">
      <c r="A45" s="119"/>
      <c r="B45" s="8" t="s">
        <v>27</v>
      </c>
      <c r="C45" s="25"/>
      <c r="D45" s="26"/>
      <c r="E45" s="74"/>
      <c r="F45" s="26"/>
      <c r="G45" s="26"/>
      <c r="H45" s="26"/>
      <c r="I45" s="26"/>
      <c r="J45" s="26"/>
      <c r="K45" s="28"/>
      <c r="L45" s="25"/>
      <c r="M45" s="25"/>
      <c r="N45" s="83"/>
      <c r="O45" s="67">
        <f t="shared" si="16"/>
        <v>0</v>
      </c>
    </row>
    <row r="46" spans="1:15" ht="12.75">
      <c r="A46" s="61"/>
      <c r="B46" s="8" t="s">
        <v>42</v>
      </c>
      <c r="C46" s="25"/>
      <c r="D46" s="74"/>
      <c r="E46" s="74"/>
      <c r="F46" s="74"/>
      <c r="G46" s="26"/>
      <c r="H46" s="26"/>
      <c r="I46" s="26"/>
      <c r="J46" s="25">
        <v>634500</v>
      </c>
      <c r="K46" s="28">
        <v>1924715.95</v>
      </c>
      <c r="L46" s="25">
        <v>876255.95</v>
      </c>
      <c r="M46" s="25">
        <v>1367620</v>
      </c>
      <c r="N46" s="83">
        <v>1388425</v>
      </c>
      <c r="O46" s="67">
        <f t="shared" si="16"/>
        <v>6191516.9</v>
      </c>
    </row>
    <row r="47" spans="1:15" ht="12.75">
      <c r="A47" s="61"/>
      <c r="B47" s="81" t="s">
        <v>29</v>
      </c>
      <c r="C47" s="25"/>
      <c r="D47" s="25">
        <v>175000</v>
      </c>
      <c r="E47" s="26"/>
      <c r="F47" s="26"/>
      <c r="G47" s="26"/>
      <c r="H47" s="26">
        <v>78500</v>
      </c>
      <c r="I47" s="26"/>
      <c r="J47" s="25">
        <v>132300</v>
      </c>
      <c r="K47" s="28">
        <v>918100</v>
      </c>
      <c r="L47" s="25">
        <v>284250</v>
      </c>
      <c r="M47" s="25"/>
      <c r="N47" s="83"/>
      <c r="O47" s="67">
        <f t="shared" si="16"/>
        <v>1588150</v>
      </c>
    </row>
    <row r="48" spans="1:15" ht="12.75">
      <c r="A48" s="61"/>
      <c r="B48" s="8" t="s">
        <v>24</v>
      </c>
      <c r="C48" s="25"/>
      <c r="D48" s="25"/>
      <c r="E48" s="74"/>
      <c r="F48" s="74">
        <v>1233468</v>
      </c>
      <c r="G48" s="74">
        <v>1572950</v>
      </c>
      <c r="H48" s="26">
        <v>1526955</v>
      </c>
      <c r="I48" s="26">
        <v>1344512</v>
      </c>
      <c r="J48" s="25">
        <v>717600</v>
      </c>
      <c r="K48" s="28"/>
      <c r="L48" s="25"/>
      <c r="M48" s="25"/>
      <c r="N48" s="83"/>
      <c r="O48" s="67">
        <f t="shared" si="16"/>
        <v>6395485</v>
      </c>
    </row>
    <row r="49" spans="1:15" s="56" customFormat="1" ht="12.75">
      <c r="A49" s="54"/>
      <c r="B49" s="54" t="s">
        <v>16</v>
      </c>
      <c r="C49" s="77">
        <f>SUM(C35:C48)</f>
        <v>7785036</v>
      </c>
      <c r="D49" s="58">
        <f>SUM(D35:D48)</f>
        <v>5914291</v>
      </c>
      <c r="E49" s="58">
        <f aca="true" t="shared" si="18" ref="E49:M49">SUM(E35:E48)</f>
        <v>7175913</v>
      </c>
      <c r="F49" s="58">
        <f t="shared" si="18"/>
        <v>7853447</v>
      </c>
      <c r="G49" s="58">
        <f t="shared" si="18"/>
        <v>7602418</v>
      </c>
      <c r="H49" s="58">
        <f>SUM(H35:H48)</f>
        <v>8826625</v>
      </c>
      <c r="I49" s="58">
        <f>SUM(I35:I48)</f>
        <v>5664507</v>
      </c>
      <c r="J49" s="58">
        <f>SUM(J35:J48)</f>
        <v>6879860</v>
      </c>
      <c r="K49" s="58">
        <f t="shared" si="18"/>
        <v>12740010.95</v>
      </c>
      <c r="L49" s="58">
        <f>SUM(L35:L48)</f>
        <v>10927031.95</v>
      </c>
      <c r="M49" s="58">
        <f>SUM(M35:M48)</f>
        <v>14166394</v>
      </c>
      <c r="N49" s="59">
        <f>SUM(N35:N48)</f>
        <v>12923653</v>
      </c>
      <c r="O49" s="112">
        <f>SUM(C49:N49)</f>
        <v>108459186.9</v>
      </c>
    </row>
    <row r="50" spans="1:15" s="15" customFormat="1" ht="12.75">
      <c r="A50" s="119" t="s">
        <v>15</v>
      </c>
      <c r="B50" s="98" t="s">
        <v>3</v>
      </c>
      <c r="C50" s="109">
        <f aca="true" t="shared" si="19" ref="C50:J51">C5+C20-C35</f>
        <v>461722</v>
      </c>
      <c r="D50" s="30">
        <f t="shared" si="19"/>
        <v>461722</v>
      </c>
      <c r="E50" s="30">
        <f t="shared" si="19"/>
        <v>4367222</v>
      </c>
      <c r="F50" s="30">
        <f t="shared" si="19"/>
        <v>6233129</v>
      </c>
      <c r="G50" s="26">
        <f t="shared" si="19"/>
        <v>6233129</v>
      </c>
      <c r="H50" s="26">
        <f t="shared" si="19"/>
        <v>8748432</v>
      </c>
      <c r="I50" s="30">
        <f t="shared" si="19"/>
        <v>7575822</v>
      </c>
      <c r="J50" s="110">
        <f t="shared" si="19"/>
        <v>9107170</v>
      </c>
      <c r="K50" s="30">
        <f aca="true" t="shared" si="20" ref="K50:N63">+K5+K20-K35</f>
        <v>7187755</v>
      </c>
      <c r="L50" s="30">
        <f t="shared" si="20"/>
        <v>4100830</v>
      </c>
      <c r="M50" s="30">
        <f t="shared" si="20"/>
        <v>4658502</v>
      </c>
      <c r="N50" s="97">
        <f>+N5+N20-N35</f>
        <v>588524</v>
      </c>
      <c r="O50" s="67"/>
    </row>
    <row r="51" spans="1:15" ht="12.75">
      <c r="A51" s="121"/>
      <c r="B51" s="8" t="s">
        <v>7</v>
      </c>
      <c r="C51" s="78">
        <f t="shared" si="19"/>
        <v>5760536</v>
      </c>
      <c r="D51" s="27">
        <f t="shared" si="19"/>
        <v>3417536</v>
      </c>
      <c r="E51" s="27">
        <f t="shared" si="19"/>
        <v>-895574</v>
      </c>
      <c r="F51" s="27">
        <f t="shared" si="19"/>
        <v>-4660119</v>
      </c>
      <c r="G51" s="26">
        <f t="shared" si="19"/>
        <v>-7562252</v>
      </c>
      <c r="H51" s="26">
        <f t="shared" si="19"/>
        <v>-11671332</v>
      </c>
      <c r="I51" s="26">
        <f t="shared" si="19"/>
        <v>-13805207</v>
      </c>
      <c r="J51" s="76">
        <f t="shared" si="19"/>
        <v>31010605</v>
      </c>
      <c r="K51" s="26">
        <f t="shared" si="20"/>
        <v>25937755</v>
      </c>
      <c r="L51" s="26">
        <f t="shared" si="20"/>
        <v>21624300</v>
      </c>
      <c r="M51" s="26">
        <f t="shared" si="20"/>
        <v>17198690</v>
      </c>
      <c r="N51" s="83">
        <f t="shared" si="20"/>
        <v>13224200</v>
      </c>
      <c r="O51" s="67"/>
    </row>
    <row r="52" spans="1:15" s="15" customFormat="1" ht="12.75">
      <c r="A52" s="121"/>
      <c r="B52" s="98" t="s">
        <v>28</v>
      </c>
      <c r="C52" s="107">
        <f aca="true" t="shared" si="21" ref="C52:F53">C7+C22-C37</f>
        <v>-891400</v>
      </c>
      <c r="D52" s="26">
        <f aca="true" t="shared" si="22" ref="D52:E54">D7+D22-D37</f>
        <v>-891400</v>
      </c>
      <c r="E52" s="26">
        <f t="shared" si="22"/>
        <v>-2418021</v>
      </c>
      <c r="F52" s="26">
        <f t="shared" si="21"/>
        <v>10762747</v>
      </c>
      <c r="G52" s="26">
        <f>G7+G22-G37</f>
        <v>8084137</v>
      </c>
      <c r="H52" s="26">
        <f aca="true" t="shared" si="23" ref="G52:H63">H7+H22-H37</f>
        <v>6587907</v>
      </c>
      <c r="I52" s="26">
        <f>I7+I22-I37</f>
        <v>5574397</v>
      </c>
      <c r="J52" s="74">
        <f>J7+J22-J37</f>
        <v>4589947</v>
      </c>
      <c r="K52" s="26">
        <f t="shared" si="20"/>
        <v>1685017</v>
      </c>
      <c r="L52" s="26">
        <f t="shared" si="20"/>
        <v>1685017</v>
      </c>
      <c r="M52" s="26">
        <f t="shared" si="20"/>
        <v>719896</v>
      </c>
      <c r="N52" s="83">
        <f t="shared" si="20"/>
        <v>196846</v>
      </c>
      <c r="O52" s="67"/>
    </row>
    <row r="53" spans="1:15" ht="12.75">
      <c r="A53" s="121"/>
      <c r="B53" s="98" t="s">
        <v>31</v>
      </c>
      <c r="C53" s="78">
        <f t="shared" si="21"/>
        <v>0</v>
      </c>
      <c r="D53" s="27">
        <f>D8+D23-D38</f>
        <v>0</v>
      </c>
      <c r="E53" s="27">
        <f t="shared" si="22"/>
        <v>612032</v>
      </c>
      <c r="F53" s="27">
        <f t="shared" si="21"/>
        <v>195732</v>
      </c>
      <c r="G53" s="27">
        <f t="shared" si="23"/>
        <v>-31993</v>
      </c>
      <c r="H53" s="26">
        <f t="shared" si="23"/>
        <v>-31993</v>
      </c>
      <c r="I53" s="26">
        <f>I8+I23-I38</f>
        <v>-31993</v>
      </c>
      <c r="J53" s="26">
        <f>J8+J23-J38</f>
        <v>-31993</v>
      </c>
      <c r="K53" s="26">
        <f t="shared" si="20"/>
        <v>-31993</v>
      </c>
      <c r="L53" s="26">
        <f t="shared" si="20"/>
        <v>-31993</v>
      </c>
      <c r="M53" s="26">
        <f t="shared" si="20"/>
        <v>-31993</v>
      </c>
      <c r="N53" s="116">
        <f>+N8+N23-N38</f>
        <v>-31993</v>
      </c>
      <c r="O53" s="67"/>
    </row>
    <row r="54" spans="1:15" s="15" customFormat="1" ht="12.75">
      <c r="A54" s="121"/>
      <c r="B54" s="98" t="s">
        <v>25</v>
      </c>
      <c r="C54" s="107">
        <f>+C9+C24-C39</f>
        <v>3758047</v>
      </c>
      <c r="D54" s="26">
        <f>D9+D24-D39</f>
        <v>2472382</v>
      </c>
      <c r="E54" s="26">
        <f t="shared" si="22"/>
        <v>1235917</v>
      </c>
      <c r="F54" s="26">
        <f>F9+F24-F39</f>
        <v>233652</v>
      </c>
      <c r="G54" s="26">
        <f>G9+G24-G39</f>
        <v>12652</v>
      </c>
      <c r="H54" s="26">
        <f>H9+H24-H39</f>
        <v>12652</v>
      </c>
      <c r="I54" s="26">
        <f>+I9+I24-I39</f>
        <v>12652</v>
      </c>
      <c r="J54" s="26">
        <f>+J9+J24-J39</f>
        <v>12652</v>
      </c>
      <c r="K54" s="26">
        <f>+K9+K24-K39</f>
        <v>12652</v>
      </c>
      <c r="L54" s="26">
        <f t="shared" si="20"/>
        <v>12652</v>
      </c>
      <c r="M54" s="26">
        <f>+M9+M24-M39</f>
        <v>12652</v>
      </c>
      <c r="N54" s="83">
        <f>+N9+N24-N39</f>
        <v>12652</v>
      </c>
      <c r="O54" s="67"/>
    </row>
    <row r="55" spans="1:15" ht="12.75">
      <c r="A55" s="121"/>
      <c r="B55" s="98" t="s">
        <v>34</v>
      </c>
      <c r="C55" s="78">
        <f aca="true" t="shared" si="24" ref="C55:C61">C10+C25-C40</f>
        <v>0</v>
      </c>
      <c r="D55" s="27">
        <f aca="true" t="shared" si="25" ref="D55:F63">D10+D25-D40</f>
        <v>0</v>
      </c>
      <c r="E55" s="27">
        <f t="shared" si="25"/>
        <v>0</v>
      </c>
      <c r="F55" s="27">
        <f t="shared" si="25"/>
        <v>0</v>
      </c>
      <c r="G55" s="27">
        <f t="shared" si="23"/>
        <v>0</v>
      </c>
      <c r="H55" s="26">
        <f t="shared" si="23"/>
        <v>0</v>
      </c>
      <c r="I55" s="26">
        <f>I10+I25-I40</f>
        <v>0</v>
      </c>
      <c r="J55" s="26">
        <f>J10+J25-J40</f>
        <v>0</v>
      </c>
      <c r="K55" s="26">
        <f t="shared" si="20"/>
        <v>0</v>
      </c>
      <c r="L55" s="26">
        <f t="shared" si="20"/>
        <v>0</v>
      </c>
      <c r="M55" s="26">
        <f>+M10+M25-M40</f>
        <v>0</v>
      </c>
      <c r="N55" s="83">
        <f t="shared" si="20"/>
        <v>0</v>
      </c>
      <c r="O55" s="67"/>
    </row>
    <row r="56" spans="1:15" s="15" customFormat="1" ht="12.75">
      <c r="A56" s="121"/>
      <c r="B56" s="98" t="s">
        <v>26</v>
      </c>
      <c r="C56" s="107">
        <f t="shared" si="24"/>
        <v>0</v>
      </c>
      <c r="D56" s="26">
        <f t="shared" si="25"/>
        <v>0</v>
      </c>
      <c r="E56" s="26">
        <f t="shared" si="25"/>
        <v>0</v>
      </c>
      <c r="F56" s="26">
        <f t="shared" si="25"/>
        <v>0</v>
      </c>
      <c r="G56" s="26">
        <f t="shared" si="23"/>
        <v>0</v>
      </c>
      <c r="H56" s="26">
        <f t="shared" si="23"/>
        <v>0</v>
      </c>
      <c r="I56" s="26">
        <f aca="true" t="shared" si="26" ref="I56:J63">I11+I26-I41</f>
        <v>0</v>
      </c>
      <c r="J56" s="26">
        <f t="shared" si="26"/>
        <v>0</v>
      </c>
      <c r="K56" s="26">
        <f t="shared" si="20"/>
        <v>0</v>
      </c>
      <c r="L56" s="26">
        <f t="shared" si="20"/>
        <v>0</v>
      </c>
      <c r="M56" s="26">
        <f t="shared" si="20"/>
        <v>0</v>
      </c>
      <c r="N56" s="83">
        <f t="shared" si="20"/>
        <v>0</v>
      </c>
      <c r="O56" s="67"/>
    </row>
    <row r="57" spans="1:15" s="15" customFormat="1" ht="12.75">
      <c r="A57" s="121"/>
      <c r="B57" s="98" t="s">
        <v>35</v>
      </c>
      <c r="C57" s="107">
        <f t="shared" si="24"/>
        <v>1893345</v>
      </c>
      <c r="D57" s="26">
        <f t="shared" si="25"/>
        <v>67719</v>
      </c>
      <c r="E57" s="26">
        <f t="shared" si="25"/>
        <v>2</v>
      </c>
      <c r="F57" s="26">
        <f>F12+F27-F42</f>
        <v>2</v>
      </c>
      <c r="G57" s="26">
        <f t="shared" si="23"/>
        <v>2</v>
      </c>
      <c r="H57" s="26">
        <f t="shared" si="23"/>
        <v>2</v>
      </c>
      <c r="I57" s="26">
        <f t="shared" si="26"/>
        <v>2</v>
      </c>
      <c r="J57" s="26">
        <f>J12+J27-J42</f>
        <v>2</v>
      </c>
      <c r="K57" s="26">
        <f>+K12+K27-K42</f>
        <v>2</v>
      </c>
      <c r="L57" s="26">
        <f t="shared" si="20"/>
        <v>-2366144</v>
      </c>
      <c r="M57" s="26">
        <f t="shared" si="20"/>
        <v>25017554</v>
      </c>
      <c r="N57" s="83">
        <f t="shared" si="20"/>
        <v>22049844</v>
      </c>
      <c r="O57" s="67"/>
    </row>
    <row r="58" spans="1:15" s="15" customFormat="1" ht="12.75">
      <c r="A58" s="121"/>
      <c r="B58" s="8" t="s">
        <v>36</v>
      </c>
      <c r="C58" s="107">
        <f t="shared" si="24"/>
        <v>553338</v>
      </c>
      <c r="D58" s="26">
        <f t="shared" si="25"/>
        <v>553338</v>
      </c>
      <c r="E58" s="26">
        <f t="shared" si="25"/>
        <v>553338</v>
      </c>
      <c r="F58" s="26">
        <f t="shared" si="25"/>
        <v>117338</v>
      </c>
      <c r="G58" s="26">
        <f t="shared" si="23"/>
        <v>117338</v>
      </c>
      <c r="H58" s="26">
        <f t="shared" si="23"/>
        <v>38</v>
      </c>
      <c r="I58" s="26">
        <f t="shared" si="26"/>
        <v>38</v>
      </c>
      <c r="J58" s="26">
        <f t="shared" si="26"/>
        <v>38</v>
      </c>
      <c r="K58" s="26">
        <f t="shared" si="20"/>
        <v>38</v>
      </c>
      <c r="L58" s="26">
        <f t="shared" si="20"/>
        <v>38</v>
      </c>
      <c r="M58" s="26">
        <f t="shared" si="20"/>
        <v>38</v>
      </c>
      <c r="N58" s="83">
        <f t="shared" si="20"/>
        <v>38</v>
      </c>
      <c r="O58" s="67"/>
    </row>
    <row r="59" spans="1:15" s="15" customFormat="1" ht="12.75">
      <c r="A59" s="121"/>
      <c r="B59" s="8" t="s">
        <v>41</v>
      </c>
      <c r="C59" s="107">
        <f t="shared" si="24"/>
        <v>0</v>
      </c>
      <c r="D59" s="26">
        <f>D14+D29-D44</f>
        <v>141787</v>
      </c>
      <c r="E59" s="26">
        <f>E14+E29-E44</f>
        <v>141787</v>
      </c>
      <c r="F59" s="26">
        <f t="shared" si="25"/>
        <v>141787</v>
      </c>
      <c r="G59" s="26">
        <f t="shared" si="23"/>
        <v>141787</v>
      </c>
      <c r="H59" s="26">
        <f t="shared" si="23"/>
        <v>37</v>
      </c>
      <c r="I59" s="26">
        <f t="shared" si="26"/>
        <v>37</v>
      </c>
      <c r="J59" s="26">
        <f t="shared" si="26"/>
        <v>37</v>
      </c>
      <c r="K59" s="26">
        <f t="shared" si="20"/>
        <v>37</v>
      </c>
      <c r="L59" s="26">
        <f t="shared" si="20"/>
        <v>37</v>
      </c>
      <c r="M59" s="26">
        <f t="shared" si="20"/>
        <v>37</v>
      </c>
      <c r="N59" s="83">
        <f t="shared" si="20"/>
        <v>37</v>
      </c>
      <c r="O59" s="67"/>
    </row>
    <row r="60" spans="1:15" ht="12.75">
      <c r="A60" s="121"/>
      <c r="B60" s="8" t="s">
        <v>27</v>
      </c>
      <c r="C60" s="78">
        <f t="shared" si="24"/>
        <v>-89866</v>
      </c>
      <c r="D60" s="27">
        <f t="shared" si="25"/>
        <v>-89866</v>
      </c>
      <c r="E60" s="27">
        <f t="shared" si="25"/>
        <v>-89866</v>
      </c>
      <c r="F60" s="27">
        <f t="shared" si="25"/>
        <v>-89866</v>
      </c>
      <c r="G60" s="27">
        <f t="shared" si="23"/>
        <v>-89866</v>
      </c>
      <c r="H60" s="27">
        <f t="shared" si="23"/>
        <v>-89866</v>
      </c>
      <c r="I60" s="26">
        <f t="shared" si="26"/>
        <v>-89866</v>
      </c>
      <c r="J60" s="26">
        <f t="shared" si="26"/>
        <v>-89866</v>
      </c>
      <c r="K60" s="26">
        <f t="shared" si="20"/>
        <v>-89866</v>
      </c>
      <c r="L60" s="26">
        <f t="shared" si="20"/>
        <v>-89866</v>
      </c>
      <c r="M60" s="26">
        <f t="shared" si="20"/>
        <v>-89866</v>
      </c>
      <c r="N60" s="83">
        <f t="shared" si="20"/>
        <v>-89866</v>
      </c>
      <c r="O60" s="67"/>
    </row>
    <row r="61" spans="1:15" s="15" customFormat="1" ht="12.75">
      <c r="A61" s="108"/>
      <c r="B61" s="8" t="s">
        <v>42</v>
      </c>
      <c r="C61" s="107">
        <f t="shared" si="24"/>
        <v>0</v>
      </c>
      <c r="D61" s="26">
        <f t="shared" si="25"/>
        <v>0</v>
      </c>
      <c r="E61" s="26">
        <f t="shared" si="25"/>
        <v>0</v>
      </c>
      <c r="F61" s="26">
        <f t="shared" si="25"/>
        <v>0</v>
      </c>
      <c r="G61" s="26">
        <f t="shared" si="23"/>
        <v>0</v>
      </c>
      <c r="H61" s="26">
        <f t="shared" si="23"/>
        <v>0</v>
      </c>
      <c r="I61" s="26">
        <f t="shared" si="26"/>
        <v>0</v>
      </c>
      <c r="J61" s="26">
        <f t="shared" si="26"/>
        <v>-634500</v>
      </c>
      <c r="K61" s="26">
        <f t="shared" si="20"/>
        <v>-2559215.95</v>
      </c>
      <c r="L61" s="26">
        <f t="shared" si="20"/>
        <v>-3435471.9000000004</v>
      </c>
      <c r="M61" s="26">
        <f t="shared" si="20"/>
        <v>-4803091.9</v>
      </c>
      <c r="N61" s="83">
        <f t="shared" si="20"/>
        <v>-6191516.9</v>
      </c>
      <c r="O61" s="67"/>
    </row>
    <row r="62" spans="1:15" ht="12.75">
      <c r="A62" s="60"/>
      <c r="B62" s="81" t="s">
        <v>29</v>
      </c>
      <c r="C62" s="78">
        <f>+C17+C32-C47</f>
        <v>0</v>
      </c>
      <c r="D62" s="27">
        <f aca="true" t="shared" si="27" ref="D62:J62">D17+D32-D47</f>
        <v>737580</v>
      </c>
      <c r="E62" s="27">
        <f t="shared" si="27"/>
        <v>1899609</v>
      </c>
      <c r="F62" s="27">
        <f t="shared" si="27"/>
        <v>1899609</v>
      </c>
      <c r="G62" s="27">
        <f t="shared" si="27"/>
        <v>1899609</v>
      </c>
      <c r="H62" s="27">
        <f t="shared" si="27"/>
        <v>1821109</v>
      </c>
      <c r="I62" s="26">
        <f t="shared" si="27"/>
        <v>1821109</v>
      </c>
      <c r="J62" s="26">
        <f t="shared" si="27"/>
        <v>1688809</v>
      </c>
      <c r="K62" s="26">
        <f>+K17+K32-K47</f>
        <v>770709</v>
      </c>
      <c r="L62" s="26">
        <f t="shared" si="20"/>
        <v>486459</v>
      </c>
      <c r="M62" s="26">
        <f>+M17+M32-M47</f>
        <v>486459</v>
      </c>
      <c r="N62" s="116">
        <f>+N17+N32-N47</f>
        <v>486459</v>
      </c>
      <c r="O62" s="67"/>
    </row>
    <row r="63" spans="1:15" ht="12.75">
      <c r="A63" s="60"/>
      <c r="B63" s="8" t="s">
        <v>24</v>
      </c>
      <c r="C63" s="79">
        <v>0</v>
      </c>
      <c r="D63" s="27">
        <f t="shared" si="25"/>
        <v>0</v>
      </c>
      <c r="E63" s="27">
        <f t="shared" si="25"/>
        <v>0</v>
      </c>
      <c r="F63" s="27">
        <f t="shared" si="25"/>
        <v>4178177</v>
      </c>
      <c r="G63" s="27">
        <f t="shared" si="23"/>
        <v>2605227</v>
      </c>
      <c r="H63" s="27">
        <f t="shared" si="23"/>
        <v>2062208</v>
      </c>
      <c r="I63" s="31">
        <f t="shared" si="26"/>
        <v>717696</v>
      </c>
      <c r="J63" s="31">
        <f t="shared" si="26"/>
        <v>96</v>
      </c>
      <c r="K63" s="31">
        <f t="shared" si="20"/>
        <v>96</v>
      </c>
      <c r="L63" s="31">
        <f t="shared" si="20"/>
        <v>96</v>
      </c>
      <c r="M63" s="31">
        <f t="shared" si="20"/>
        <v>96</v>
      </c>
      <c r="N63" s="106">
        <f t="shared" si="20"/>
        <v>96</v>
      </c>
      <c r="O63" s="67"/>
    </row>
    <row r="64" spans="1:15" s="56" customFormat="1" ht="12.75">
      <c r="A64" s="54"/>
      <c r="B64" s="54" t="s">
        <v>17</v>
      </c>
      <c r="C64" s="58">
        <f>SUM(C50:C63)</f>
        <v>11445722</v>
      </c>
      <c r="D64" s="58">
        <f>SUM(D50:D63)</f>
        <v>6870798</v>
      </c>
      <c r="E64" s="58">
        <f>SUM(E50:E63)</f>
        <v>5406446</v>
      </c>
      <c r="F64" s="58">
        <f aca="true" t="shared" si="28" ref="F64:M64">SUM(F50:F63)</f>
        <v>19012188</v>
      </c>
      <c r="G64" s="58">
        <f>SUM(G50:G63)</f>
        <v>11409770</v>
      </c>
      <c r="H64" s="58">
        <f t="shared" si="28"/>
        <v>7439194</v>
      </c>
      <c r="I64" s="58">
        <f>SUM(I50:I63)</f>
        <v>1774687</v>
      </c>
      <c r="J64" s="58">
        <f>SUM(J50:J63)</f>
        <v>45652997</v>
      </c>
      <c r="K64" s="58">
        <f t="shared" si="28"/>
        <v>32912986.05</v>
      </c>
      <c r="L64" s="58">
        <f>SUM(L50:L63)</f>
        <v>21985954.1</v>
      </c>
      <c r="M64" s="58">
        <f t="shared" si="28"/>
        <v>43168973.1</v>
      </c>
      <c r="N64" s="58">
        <f>SUM(N50:N63)</f>
        <v>30245320.1</v>
      </c>
      <c r="O64" s="84"/>
    </row>
    <row r="65" spans="1:15" s="5" customFormat="1" ht="12.75">
      <c r="A65" s="10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1:4" ht="12.75">
      <c r="A66" s="5"/>
      <c r="B66" s="14"/>
      <c r="D66" s="13"/>
    </row>
    <row r="67" spans="1:13" ht="12.75">
      <c r="A67" s="5"/>
      <c r="B67" s="15"/>
      <c r="H67" s="75"/>
      <c r="M67" s="83"/>
    </row>
    <row r="68" spans="1:14" ht="12.75">
      <c r="A68" s="5"/>
      <c r="H68" s="75"/>
      <c r="N68" s="13"/>
    </row>
    <row r="69" spans="1:14" ht="12.75">
      <c r="A69" s="5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2.75">
      <c r="A70" s="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2.75">
      <c r="A71" s="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ht="12.75">
      <c r="A72" s="5"/>
    </row>
    <row r="73" ht="12.75">
      <c r="A73" s="5"/>
    </row>
    <row r="74" spans="1:11" ht="12.75">
      <c r="A74" s="5"/>
      <c r="J74" s="1"/>
      <c r="K74" s="1"/>
    </row>
    <row r="75" ht="12.75">
      <c r="A75" s="5"/>
    </row>
    <row r="76" ht="12.75">
      <c r="A76" s="5"/>
    </row>
    <row r="77" spans="1:15" s="63" customFormat="1" ht="18">
      <c r="A77" s="62"/>
      <c r="B77" s="62" t="s">
        <v>40</v>
      </c>
      <c r="L77" s="21" t="s">
        <v>22</v>
      </c>
      <c r="O77" s="68"/>
    </row>
    <row r="78" ht="12.75">
      <c r="A78" s="5"/>
    </row>
    <row r="79" spans="1:15" s="94" customFormat="1" ht="12.75">
      <c r="A79" s="54"/>
      <c r="B79" s="57"/>
      <c r="C79" s="80">
        <v>40179</v>
      </c>
      <c r="D79" s="80">
        <v>40210</v>
      </c>
      <c r="E79" s="80">
        <v>40238</v>
      </c>
      <c r="F79" s="80">
        <v>40269</v>
      </c>
      <c r="G79" s="80">
        <v>40299</v>
      </c>
      <c r="H79" s="80">
        <v>40330</v>
      </c>
      <c r="I79" s="80">
        <v>40360</v>
      </c>
      <c r="J79" s="80">
        <v>40391</v>
      </c>
      <c r="K79" s="80">
        <v>40422</v>
      </c>
      <c r="L79" s="80">
        <v>40452</v>
      </c>
      <c r="M79" s="113">
        <v>40483</v>
      </c>
      <c r="N79" s="114">
        <v>40513</v>
      </c>
      <c r="O79" s="54" t="s">
        <v>30</v>
      </c>
    </row>
    <row r="80" spans="1:14" ht="12.75" customHeight="1">
      <c r="A80" s="121" t="s">
        <v>1</v>
      </c>
      <c r="B80" s="8" t="s">
        <v>3</v>
      </c>
      <c r="C80" s="53">
        <f>+C5/C157</f>
        <v>-977.5608695652174</v>
      </c>
      <c r="D80" s="53">
        <f aca="true" t="shared" si="29" ref="D80:N80">+D5/D157</f>
        <v>961.9208333333333</v>
      </c>
      <c r="E80" s="53">
        <f t="shared" si="29"/>
        <v>952.0041237113402</v>
      </c>
      <c r="F80" s="53">
        <f t="shared" si="29"/>
        <v>9291.961702127659</v>
      </c>
      <c r="G80" s="53">
        <f t="shared" si="29"/>
        <v>11872.626666666667</v>
      </c>
      <c r="H80" s="53">
        <f t="shared" si="29"/>
        <v>11542.831481481482</v>
      </c>
      <c r="I80" s="53">
        <f t="shared" si="29"/>
        <v>16856.323699421966</v>
      </c>
      <c r="J80" s="53">
        <f t="shared" si="29"/>
        <v>14596.959537572255</v>
      </c>
      <c r="K80" s="53">
        <f t="shared" si="29"/>
        <v>18324.285714285714</v>
      </c>
      <c r="L80" s="53">
        <f t="shared" si="29"/>
        <v>15358.450854700855</v>
      </c>
      <c r="M80" s="53">
        <f t="shared" si="29"/>
        <v>8136.56746031746</v>
      </c>
      <c r="N80" s="53">
        <f t="shared" si="29"/>
        <v>9411.115151515152</v>
      </c>
    </row>
    <row r="81" spans="1:14" ht="12.75">
      <c r="A81" s="121"/>
      <c r="B81" s="8" t="s">
        <v>7</v>
      </c>
      <c r="C81" s="53">
        <f aca="true" t="shared" si="30" ref="C81:N81">+C6/C158</f>
        <v>18483.067391304347</v>
      </c>
      <c r="D81" s="53">
        <f t="shared" si="30"/>
        <v>12001.116666666667</v>
      </c>
      <c r="E81" s="53">
        <f t="shared" si="30"/>
        <v>7046.4659793814435</v>
      </c>
      <c r="F81" s="53">
        <f t="shared" si="30"/>
        <v>-1905.476595744681</v>
      </c>
      <c r="G81" s="53">
        <f t="shared" si="30"/>
        <v>-8876.417142857143</v>
      </c>
      <c r="H81" s="53">
        <f t="shared" si="30"/>
        <v>-14004.17037037037</v>
      </c>
      <c r="I81" s="53">
        <f t="shared" si="30"/>
        <v>-22488.115606936415</v>
      </c>
      <c r="J81" s="53">
        <f t="shared" si="30"/>
        <v>-26599.628131021196</v>
      </c>
      <c r="K81" s="53">
        <f t="shared" si="30"/>
        <v>62395.58350100603</v>
      </c>
      <c r="L81" s="53">
        <f t="shared" si="30"/>
        <v>55422.55341880342</v>
      </c>
      <c r="M81" s="53">
        <f t="shared" si="30"/>
        <v>42905.357142857145</v>
      </c>
      <c r="N81" s="53">
        <f t="shared" si="30"/>
        <v>34744.82828282828</v>
      </c>
    </row>
    <row r="82" spans="1:14" ht="12.75">
      <c r="A82" s="121"/>
      <c r="B82" s="98" t="s">
        <v>28</v>
      </c>
      <c r="C82" s="53">
        <f aca="true" t="shared" si="31" ref="C82:N82">+C7/C159</f>
        <v>0</v>
      </c>
      <c r="D82" s="53">
        <f t="shared" si="31"/>
        <v>-1857.0833333333333</v>
      </c>
      <c r="E82" s="53">
        <f t="shared" si="31"/>
        <v>-1837.9381443298969</v>
      </c>
      <c r="F82" s="53">
        <f t="shared" si="31"/>
        <v>-5144.7255319148935</v>
      </c>
      <c r="G82" s="53">
        <f t="shared" si="31"/>
        <v>20500.470476190476</v>
      </c>
      <c r="H82" s="53">
        <f t="shared" si="31"/>
        <v>14970.624074074074</v>
      </c>
      <c r="I82" s="53">
        <f t="shared" si="31"/>
        <v>12693.462427745664</v>
      </c>
      <c r="J82" s="53">
        <f t="shared" si="31"/>
        <v>10740.649325626204</v>
      </c>
      <c r="K82" s="53">
        <f t="shared" si="31"/>
        <v>9235.30583501006</v>
      </c>
      <c r="L82" s="53">
        <f t="shared" si="31"/>
        <v>3600.4636752136753</v>
      </c>
      <c r="M82" s="53">
        <f t="shared" si="31"/>
        <v>3343.2876984126983</v>
      </c>
      <c r="N82" s="53">
        <f t="shared" si="31"/>
        <v>1454.3353535353535</v>
      </c>
    </row>
    <row r="83" spans="1:14" ht="12.75">
      <c r="A83" s="121"/>
      <c r="B83" s="98" t="s">
        <v>31</v>
      </c>
      <c r="C83" s="53">
        <f aca="true" t="shared" si="32" ref="C83:N83">+C8/C160</f>
        <v>0</v>
      </c>
      <c r="D83" s="53">
        <f t="shared" si="32"/>
        <v>0</v>
      </c>
      <c r="E83" s="53">
        <f t="shared" si="32"/>
        <v>0</v>
      </c>
      <c r="F83" s="53">
        <f t="shared" si="32"/>
        <v>1302.195744680851</v>
      </c>
      <c r="G83" s="53">
        <f t="shared" si="32"/>
        <v>372.8228571428571</v>
      </c>
      <c r="H83" s="53">
        <f t="shared" si="32"/>
        <v>-59.24629629629629</v>
      </c>
      <c r="I83" s="53">
        <f t="shared" si="32"/>
        <v>-61.64354527938343</v>
      </c>
      <c r="J83" s="53">
        <f t="shared" si="32"/>
        <v>-61.64354527938343</v>
      </c>
      <c r="K83" s="53">
        <f t="shared" si="32"/>
        <v>-64.37223340040241</v>
      </c>
      <c r="L83" s="53">
        <f t="shared" si="32"/>
        <v>-68.36111111111111</v>
      </c>
      <c r="M83" s="53">
        <f t="shared" si="32"/>
        <v>-63.4781746031746</v>
      </c>
      <c r="N83" s="53">
        <f t="shared" si="32"/>
        <v>-64.63232323232323</v>
      </c>
    </row>
    <row r="84" spans="1:14" ht="12.75">
      <c r="A84" s="121"/>
      <c r="B84" s="98" t="s">
        <v>25</v>
      </c>
      <c r="C84" s="53">
        <f aca="true" t="shared" si="33" ref="C84:N84">+C9/C161</f>
        <v>12435.352173913043</v>
      </c>
      <c r="D84" s="53">
        <f t="shared" si="33"/>
        <v>7829.264583333334</v>
      </c>
      <c r="E84" s="53">
        <f t="shared" si="33"/>
        <v>5097.694845360825</v>
      </c>
      <c r="F84" s="53">
        <f t="shared" si="33"/>
        <v>2629.6106382978724</v>
      </c>
      <c r="G84" s="53">
        <f t="shared" si="33"/>
        <v>445.0514285714286</v>
      </c>
      <c r="H84" s="53">
        <f t="shared" si="33"/>
        <v>23.42962962962963</v>
      </c>
      <c r="I84" s="53">
        <f t="shared" si="33"/>
        <v>24.377649325626205</v>
      </c>
      <c r="J84" s="53">
        <f t="shared" si="33"/>
        <v>24.377649325626205</v>
      </c>
      <c r="K84" s="53">
        <f t="shared" si="33"/>
        <v>25.456740442655935</v>
      </c>
      <c r="L84" s="53">
        <f t="shared" si="33"/>
        <v>27.034188034188034</v>
      </c>
      <c r="M84" s="53">
        <f t="shared" si="33"/>
        <v>25.103174603174605</v>
      </c>
      <c r="N84" s="53">
        <f t="shared" si="33"/>
        <v>25.55959595959596</v>
      </c>
    </row>
    <row r="85" spans="1:14" ht="12.75">
      <c r="A85" s="121"/>
      <c r="B85" s="98" t="s">
        <v>34</v>
      </c>
      <c r="C85" s="53">
        <f aca="true" t="shared" si="34" ref="C85:N85">+C10/C162</f>
        <v>0</v>
      </c>
      <c r="D85" s="53">
        <f t="shared" si="34"/>
        <v>0</v>
      </c>
      <c r="E85" s="53">
        <f t="shared" si="34"/>
        <v>0</v>
      </c>
      <c r="F85" s="53">
        <f t="shared" si="34"/>
        <v>0</v>
      </c>
      <c r="G85" s="53">
        <f t="shared" si="34"/>
        <v>0</v>
      </c>
      <c r="H85" s="53">
        <f t="shared" si="34"/>
        <v>0</v>
      </c>
      <c r="I85" s="53">
        <f t="shared" si="34"/>
        <v>0</v>
      </c>
      <c r="J85" s="53">
        <f t="shared" si="34"/>
        <v>0</v>
      </c>
      <c r="K85" s="53">
        <f t="shared" si="34"/>
        <v>0</v>
      </c>
      <c r="L85" s="53">
        <f t="shared" si="34"/>
        <v>0</v>
      </c>
      <c r="M85" s="53">
        <f t="shared" si="34"/>
        <v>0</v>
      </c>
      <c r="N85" s="53">
        <f t="shared" si="34"/>
        <v>0</v>
      </c>
    </row>
    <row r="86" spans="1:14" ht="12.75">
      <c r="A86" s="121"/>
      <c r="B86" s="98" t="s">
        <v>26</v>
      </c>
      <c r="C86" s="53">
        <f aca="true" t="shared" si="35" ref="C86:N86">+C11/C163</f>
        <v>0</v>
      </c>
      <c r="D86" s="53">
        <f t="shared" si="35"/>
        <v>0</v>
      </c>
      <c r="E86" s="53">
        <f t="shared" si="35"/>
        <v>0</v>
      </c>
      <c r="F86" s="53">
        <f t="shared" si="35"/>
        <v>0</v>
      </c>
      <c r="G86" s="53">
        <f t="shared" si="35"/>
        <v>0</v>
      </c>
      <c r="H86" s="53">
        <f t="shared" si="35"/>
        <v>0</v>
      </c>
      <c r="I86" s="53">
        <f t="shared" si="35"/>
        <v>0</v>
      </c>
      <c r="J86" s="53">
        <f t="shared" si="35"/>
        <v>0</v>
      </c>
      <c r="K86" s="53">
        <f t="shared" si="35"/>
        <v>0</v>
      </c>
      <c r="L86" s="53">
        <f t="shared" si="35"/>
        <v>0</v>
      </c>
      <c r="M86" s="53">
        <f t="shared" si="35"/>
        <v>0</v>
      </c>
      <c r="N86" s="53">
        <f t="shared" si="35"/>
        <v>0</v>
      </c>
    </row>
    <row r="87" spans="1:14" ht="12.75">
      <c r="A87" s="121"/>
      <c r="B87" s="98" t="s">
        <v>33</v>
      </c>
      <c r="C87" s="53">
        <f aca="true" t="shared" si="36" ref="C87:N87">+C12/C164</f>
        <v>8876.284782608696</v>
      </c>
      <c r="D87" s="53">
        <f t="shared" si="36"/>
        <v>3944.46875</v>
      </c>
      <c r="E87" s="53">
        <f t="shared" si="36"/>
        <v>139.62680412371134</v>
      </c>
      <c r="F87" s="53">
        <f t="shared" si="36"/>
        <v>0.00425531914893617</v>
      </c>
      <c r="G87" s="53">
        <f t="shared" si="36"/>
        <v>0.0038095238095238095</v>
      </c>
      <c r="H87" s="53">
        <f t="shared" si="36"/>
        <v>0.003703703703703704</v>
      </c>
      <c r="I87" s="53">
        <f t="shared" si="36"/>
        <v>0.0038535645472061657</v>
      </c>
      <c r="J87" s="53">
        <f t="shared" si="36"/>
        <v>0.0038535645472061657</v>
      </c>
      <c r="K87" s="53">
        <f t="shared" si="36"/>
        <v>0.004024144869215292</v>
      </c>
      <c r="L87" s="53">
        <f t="shared" si="36"/>
        <v>0.004273504273504274</v>
      </c>
      <c r="M87" s="53">
        <f t="shared" si="36"/>
        <v>-4694.730158730159</v>
      </c>
      <c r="N87" s="53">
        <f t="shared" si="36"/>
        <v>50540.51313131313</v>
      </c>
    </row>
    <row r="88" spans="1:14" ht="12.75">
      <c r="A88" s="121"/>
      <c r="B88" s="8" t="s">
        <v>36</v>
      </c>
      <c r="C88" s="53">
        <f aca="true" t="shared" si="37" ref="C88:N88">+C13/C165</f>
        <v>1202.908695652174</v>
      </c>
      <c r="D88" s="53">
        <f t="shared" si="37"/>
        <v>1152.7875</v>
      </c>
      <c r="E88" s="53">
        <f t="shared" si="37"/>
        <v>1140.9030927835051</v>
      </c>
      <c r="F88" s="53">
        <f t="shared" si="37"/>
        <v>1177.3148936170212</v>
      </c>
      <c r="G88" s="53">
        <f t="shared" si="37"/>
        <v>223.50095238095238</v>
      </c>
      <c r="H88" s="53">
        <f t="shared" si="37"/>
        <v>217.2925925925926</v>
      </c>
      <c r="I88" s="53">
        <f t="shared" si="37"/>
        <v>0.07321772639691715</v>
      </c>
      <c r="J88" s="53">
        <f t="shared" si="37"/>
        <v>0.07321772639691715</v>
      </c>
      <c r="K88" s="53">
        <f t="shared" si="37"/>
        <v>0.07645875251509054</v>
      </c>
      <c r="L88" s="53">
        <f t="shared" si="37"/>
        <v>0.0811965811965812</v>
      </c>
      <c r="M88" s="53">
        <f t="shared" si="37"/>
        <v>0.07539682539682539</v>
      </c>
      <c r="N88" s="53">
        <f t="shared" si="37"/>
        <v>0.07676767676767676</v>
      </c>
    </row>
    <row r="89" spans="1:14" ht="12.75">
      <c r="A89" s="121"/>
      <c r="B89" s="8" t="s">
        <v>41</v>
      </c>
      <c r="C89" s="53">
        <f aca="true" t="shared" si="38" ref="C89:N89">+C14/C166</f>
        <v>0</v>
      </c>
      <c r="D89" s="53">
        <f t="shared" si="38"/>
        <v>0</v>
      </c>
      <c r="E89" s="53">
        <f t="shared" si="38"/>
        <v>292.3443298969072</v>
      </c>
      <c r="F89" s="53">
        <f t="shared" si="38"/>
        <v>301.67446808510635</v>
      </c>
      <c r="G89" s="53">
        <f t="shared" si="38"/>
        <v>270.0704761904762</v>
      </c>
      <c r="H89" s="53">
        <f t="shared" si="38"/>
        <v>262.56851851851854</v>
      </c>
      <c r="I89" s="53">
        <f t="shared" si="38"/>
        <v>0.07129094412331406</v>
      </c>
      <c r="J89" s="53">
        <f t="shared" si="38"/>
        <v>0.07129094412331406</v>
      </c>
      <c r="K89" s="53">
        <f t="shared" si="38"/>
        <v>0.0744466800804829</v>
      </c>
      <c r="L89" s="53">
        <f t="shared" si="38"/>
        <v>0.07905982905982906</v>
      </c>
      <c r="M89" s="53">
        <f t="shared" si="38"/>
        <v>0.07341269841269842</v>
      </c>
      <c r="N89" s="53">
        <f t="shared" si="38"/>
        <v>0.07474747474747474</v>
      </c>
    </row>
    <row r="90" spans="1:14" ht="12.75">
      <c r="A90" s="121"/>
      <c r="B90" s="8" t="s">
        <v>27</v>
      </c>
      <c r="C90" s="53">
        <f aca="true" t="shared" si="39" ref="C90:N90">+C15/C167</f>
        <v>-195.3608695652174</v>
      </c>
      <c r="D90" s="53">
        <f t="shared" si="39"/>
        <v>-187.22083333333333</v>
      </c>
      <c r="E90" s="53">
        <f t="shared" si="39"/>
        <v>-185.29072164948454</v>
      </c>
      <c r="F90" s="53">
        <f t="shared" si="39"/>
        <v>-191.20425531914893</v>
      </c>
      <c r="G90" s="53">
        <f t="shared" si="39"/>
        <v>-171.17333333333335</v>
      </c>
      <c r="H90" s="53">
        <f t="shared" si="39"/>
        <v>-166.4185185185185</v>
      </c>
      <c r="I90" s="53">
        <f t="shared" si="39"/>
        <v>-173.15221579961465</v>
      </c>
      <c r="J90" s="53">
        <f t="shared" si="39"/>
        <v>-173.15221579961465</v>
      </c>
      <c r="K90" s="53">
        <f t="shared" si="39"/>
        <v>-180.81690140845072</v>
      </c>
      <c r="L90" s="53">
        <f t="shared" si="39"/>
        <v>-192.02136752136752</v>
      </c>
      <c r="M90" s="53">
        <f t="shared" si="39"/>
        <v>-178.30555555555554</v>
      </c>
      <c r="N90" s="53">
        <f t="shared" si="39"/>
        <v>-181.54747474747475</v>
      </c>
    </row>
    <row r="91" spans="1:14" ht="12.75">
      <c r="A91" s="60"/>
      <c r="B91" s="8" t="s">
        <v>42</v>
      </c>
      <c r="C91" s="53">
        <f aca="true" t="shared" si="40" ref="C91:N91">+C16/C168</f>
        <v>0</v>
      </c>
      <c r="D91" s="53">
        <f t="shared" si="40"/>
        <v>0</v>
      </c>
      <c r="E91" s="53">
        <f t="shared" si="40"/>
        <v>0</v>
      </c>
      <c r="F91" s="53">
        <f t="shared" si="40"/>
        <v>0</v>
      </c>
      <c r="G91" s="53">
        <f t="shared" si="40"/>
        <v>0</v>
      </c>
      <c r="H91" s="53">
        <f t="shared" si="40"/>
        <v>0</v>
      </c>
      <c r="I91" s="53">
        <f t="shared" si="40"/>
        <v>0</v>
      </c>
      <c r="J91" s="53">
        <f t="shared" si="40"/>
        <v>0</v>
      </c>
      <c r="K91" s="53">
        <f t="shared" si="40"/>
        <v>-1276.6599597585514</v>
      </c>
      <c r="L91" s="53">
        <f t="shared" si="40"/>
        <v>-5468.41014957265</v>
      </c>
      <c r="M91" s="53">
        <f t="shared" si="40"/>
        <v>-6816.4125</v>
      </c>
      <c r="N91" s="53">
        <f t="shared" si="40"/>
        <v>-9703.21595959596</v>
      </c>
    </row>
    <row r="92" spans="1:14" ht="12.75">
      <c r="A92" s="60"/>
      <c r="B92" s="81" t="s">
        <v>29</v>
      </c>
      <c r="C92" s="53">
        <f aca="true" t="shared" si="41" ref="C92:N92">+C17/C169</f>
        <v>0</v>
      </c>
      <c r="D92" s="53">
        <f t="shared" si="41"/>
        <v>0</v>
      </c>
      <c r="E92" s="53">
        <f t="shared" si="41"/>
        <v>1520.7835051546392</v>
      </c>
      <c r="F92" s="53">
        <f t="shared" si="41"/>
        <v>4041.7212765957447</v>
      </c>
      <c r="G92" s="53">
        <f t="shared" si="41"/>
        <v>3618.302857142857</v>
      </c>
      <c r="H92" s="53">
        <f t="shared" si="41"/>
        <v>3517.7944444444443</v>
      </c>
      <c r="I92" s="53">
        <f t="shared" si="41"/>
        <v>3508.880539499037</v>
      </c>
      <c r="J92" s="53">
        <f t="shared" si="41"/>
        <v>3508.880539499037</v>
      </c>
      <c r="K92" s="53">
        <f t="shared" si="41"/>
        <v>3398.006036217304</v>
      </c>
      <c r="L92" s="53">
        <f t="shared" si="41"/>
        <v>1646.8141025641025</v>
      </c>
      <c r="M92" s="53">
        <f t="shared" si="41"/>
        <v>965.1964285714286</v>
      </c>
      <c r="N92" s="53">
        <f t="shared" si="41"/>
        <v>982.7454545454545</v>
      </c>
    </row>
    <row r="93" spans="1:14" ht="12.75">
      <c r="A93" s="60"/>
      <c r="B93" s="8" t="s">
        <v>24</v>
      </c>
      <c r="C93" s="53">
        <f aca="true" t="shared" si="42" ref="C93:N93">+C18/C170</f>
        <v>0</v>
      </c>
      <c r="D93" s="53">
        <f t="shared" si="42"/>
        <v>0</v>
      </c>
      <c r="E93" s="53">
        <f t="shared" si="42"/>
        <v>0</v>
      </c>
      <c r="F93" s="53">
        <f t="shared" si="42"/>
        <v>0</v>
      </c>
      <c r="G93" s="53">
        <f t="shared" si="42"/>
        <v>7958.432380952381</v>
      </c>
      <c r="H93" s="53">
        <f t="shared" si="42"/>
        <v>4824.4944444444445</v>
      </c>
      <c r="I93" s="53">
        <f t="shared" si="42"/>
        <v>3973.4258188824665</v>
      </c>
      <c r="J93" s="53">
        <f t="shared" si="42"/>
        <v>1382.8439306358382</v>
      </c>
      <c r="K93" s="53">
        <f t="shared" si="42"/>
        <v>0.193158953722334</v>
      </c>
      <c r="L93" s="53">
        <f t="shared" si="42"/>
        <v>0.20512820512820512</v>
      </c>
      <c r="M93" s="53">
        <f t="shared" si="42"/>
        <v>0.19047619047619047</v>
      </c>
      <c r="N93" s="53">
        <f t="shared" si="42"/>
        <v>0.19393939393939394</v>
      </c>
    </row>
    <row r="94" spans="1:14" s="56" customFormat="1" ht="12.75">
      <c r="A94" s="54"/>
      <c r="B94" s="54" t="s">
        <v>18</v>
      </c>
      <c r="C94" s="55">
        <f>+C19/C168</f>
        <v>39824.69130434783</v>
      </c>
      <c r="D94" s="55">
        <f>+D19/D168</f>
        <v>23845.254166666666</v>
      </c>
      <c r="E94" s="55">
        <f aca="true" t="shared" si="43" ref="E94:N94">+E19/E168</f>
        <v>14166.59381443299</v>
      </c>
      <c r="F94" s="55">
        <f t="shared" si="43"/>
        <v>11503.07659574468</v>
      </c>
      <c r="G94" s="55">
        <f t="shared" si="43"/>
        <v>36213.69142857143</v>
      </c>
      <c r="H94" s="55">
        <f t="shared" si="43"/>
        <v>21129.203703703704</v>
      </c>
      <c r="I94" s="55">
        <f t="shared" si="43"/>
        <v>14333.707129094413</v>
      </c>
      <c r="J94" s="55">
        <f t="shared" si="43"/>
        <v>3419.4354527938344</v>
      </c>
      <c r="K94" s="55">
        <f t="shared" si="43"/>
        <v>91857.13682092556</v>
      </c>
      <c r="L94" s="55">
        <f t="shared" si="43"/>
        <v>70326.89326923077</v>
      </c>
      <c r="M94" s="55">
        <f t="shared" si="43"/>
        <v>43622.9248015873</v>
      </c>
      <c r="N94" s="55">
        <f t="shared" si="43"/>
        <v>87210.04666666668</v>
      </c>
    </row>
    <row r="95" spans="1:15" ht="12.75" customHeight="1">
      <c r="A95" s="121" t="s">
        <v>13</v>
      </c>
      <c r="B95" s="8" t="s">
        <v>3</v>
      </c>
      <c r="C95" s="53">
        <f aca="true" t="shared" si="44" ref="C95:N95">+C20/C169</f>
        <v>1981.304347826087</v>
      </c>
      <c r="D95" s="53">
        <f aca="true" t="shared" si="45" ref="D95:E98">+D20/D169</f>
        <v>0</v>
      </c>
      <c r="E95" s="53">
        <f t="shared" si="45"/>
        <v>8052.577319587629</v>
      </c>
      <c r="F95" s="53">
        <f t="shared" si="44"/>
        <v>3970.0148936170212</v>
      </c>
      <c r="G95" s="53">
        <f t="shared" si="44"/>
        <v>0</v>
      </c>
      <c r="H95" s="53">
        <f t="shared" si="44"/>
        <v>7170.579629629629</v>
      </c>
      <c r="I95" s="53">
        <f t="shared" si="44"/>
        <v>0</v>
      </c>
      <c r="J95" s="53">
        <f t="shared" si="44"/>
        <v>4708.751445086706</v>
      </c>
      <c r="K95" s="53">
        <f t="shared" si="44"/>
        <v>0</v>
      </c>
      <c r="L95" s="53">
        <f t="shared" si="44"/>
        <v>0</v>
      </c>
      <c r="M95" s="53">
        <f t="shared" si="44"/>
        <v>1820.7777777777778</v>
      </c>
      <c r="N95" s="53">
        <f t="shared" si="44"/>
        <v>0</v>
      </c>
      <c r="O95" s="93">
        <f>SUM(C95:N95)</f>
        <v>27704.00541352485</v>
      </c>
    </row>
    <row r="96" spans="1:15" ht="12.75">
      <c r="A96" s="121"/>
      <c r="B96" s="98" t="s">
        <v>7</v>
      </c>
      <c r="C96" s="53">
        <f>+C21/C170</f>
        <v>0</v>
      </c>
      <c r="D96" s="53">
        <f t="shared" si="45"/>
        <v>0</v>
      </c>
      <c r="E96" s="53">
        <f t="shared" si="45"/>
        <v>0</v>
      </c>
      <c r="F96" s="53">
        <f aca="true" t="shared" si="46" ref="F96:N96">+F21/F170</f>
        <v>0</v>
      </c>
      <c r="G96" s="53">
        <f t="shared" si="46"/>
        <v>0</v>
      </c>
      <c r="H96" s="53">
        <f t="shared" si="46"/>
        <v>0</v>
      </c>
      <c r="I96" s="53">
        <f t="shared" si="46"/>
        <v>0</v>
      </c>
      <c r="J96" s="53">
        <f t="shared" si="46"/>
        <v>93091.19075144509</v>
      </c>
      <c r="K96" s="53">
        <f t="shared" si="46"/>
        <v>0</v>
      </c>
      <c r="L96" s="53">
        <f t="shared" si="46"/>
        <v>0</v>
      </c>
      <c r="M96" s="53">
        <f t="shared" si="46"/>
        <v>0</v>
      </c>
      <c r="N96" s="53">
        <f t="shared" si="46"/>
        <v>0</v>
      </c>
      <c r="O96" s="93">
        <f aca="true" t="shared" si="47" ref="O96:O124">SUM(C96:N96)</f>
        <v>93091.19075144509</v>
      </c>
    </row>
    <row r="97" spans="1:15" ht="12.75">
      <c r="A97" s="121"/>
      <c r="B97" s="98" t="s">
        <v>28</v>
      </c>
      <c r="C97" s="53">
        <f>+C22/C171</f>
        <v>0</v>
      </c>
      <c r="D97" s="53">
        <f t="shared" si="45"/>
        <v>0</v>
      </c>
      <c r="E97" s="53">
        <f t="shared" si="45"/>
        <v>0</v>
      </c>
      <c r="F97" s="53">
        <f aca="true" t="shared" si="48" ref="F97:N97">+F22/F171</f>
        <v>30173.695744680852</v>
      </c>
      <c r="G97" s="53">
        <f t="shared" si="48"/>
        <v>0</v>
      </c>
      <c r="H97" s="53">
        <f t="shared" si="48"/>
        <v>0</v>
      </c>
      <c r="I97" s="53">
        <f t="shared" si="48"/>
        <v>0</v>
      </c>
      <c r="J97" s="53">
        <f t="shared" si="48"/>
        <v>0</v>
      </c>
      <c r="K97" s="53">
        <f t="shared" si="48"/>
        <v>0</v>
      </c>
      <c r="L97" s="53">
        <f t="shared" si="48"/>
        <v>0</v>
      </c>
      <c r="M97" s="53">
        <f t="shared" si="48"/>
        <v>0</v>
      </c>
      <c r="N97" s="53">
        <f t="shared" si="48"/>
        <v>0</v>
      </c>
      <c r="O97" s="93">
        <f>SUM(C97:N97)</f>
        <v>30173.695744680852</v>
      </c>
    </row>
    <row r="98" spans="1:15" ht="12.75">
      <c r="A98" s="121"/>
      <c r="B98" s="98" t="s">
        <v>31</v>
      </c>
      <c r="C98" s="53">
        <f aca="true" t="shared" si="49" ref="C98:N98">+C23/C172</f>
        <v>0</v>
      </c>
      <c r="D98" s="53">
        <f t="shared" si="45"/>
        <v>0</v>
      </c>
      <c r="E98" s="53">
        <f t="shared" si="45"/>
        <v>1327.901030927835</v>
      </c>
      <c r="F98" s="53">
        <f t="shared" si="49"/>
        <v>0</v>
      </c>
      <c r="G98" s="53">
        <f t="shared" si="49"/>
        <v>0</v>
      </c>
      <c r="H98" s="53">
        <f t="shared" si="49"/>
        <v>0</v>
      </c>
      <c r="I98" s="53">
        <f t="shared" si="49"/>
        <v>0</v>
      </c>
      <c r="J98" s="53">
        <f t="shared" si="49"/>
        <v>0</v>
      </c>
      <c r="K98" s="53">
        <f t="shared" si="49"/>
        <v>0</v>
      </c>
      <c r="L98" s="53">
        <f t="shared" si="49"/>
        <v>0</v>
      </c>
      <c r="M98" s="53">
        <f t="shared" si="49"/>
        <v>0</v>
      </c>
      <c r="N98" s="53">
        <f t="shared" si="49"/>
        <v>0</v>
      </c>
      <c r="O98" s="93">
        <f t="shared" si="47"/>
        <v>1327.901030927835</v>
      </c>
    </row>
    <row r="99" spans="1:15" ht="12.75">
      <c r="A99" s="121"/>
      <c r="B99" s="98" t="s">
        <v>25</v>
      </c>
      <c r="C99" s="53">
        <f aca="true" t="shared" si="50" ref="C99:N99">+C24/C173</f>
        <v>0</v>
      </c>
      <c r="D99" s="53">
        <f t="shared" si="50"/>
        <v>0</v>
      </c>
      <c r="E99" s="53">
        <f t="shared" si="50"/>
        <v>0</v>
      </c>
      <c r="F99" s="53">
        <f t="shared" si="50"/>
        <v>0</v>
      </c>
      <c r="G99" s="53">
        <f t="shared" si="50"/>
        <v>0</v>
      </c>
      <c r="H99" s="53">
        <f t="shared" si="50"/>
        <v>0</v>
      </c>
      <c r="I99" s="53">
        <f t="shared" si="50"/>
        <v>0</v>
      </c>
      <c r="J99" s="53">
        <f t="shared" si="50"/>
        <v>0</v>
      </c>
      <c r="K99" s="53">
        <f t="shared" si="50"/>
        <v>0</v>
      </c>
      <c r="L99" s="53">
        <f t="shared" si="50"/>
        <v>0</v>
      </c>
      <c r="M99" s="53">
        <f t="shared" si="50"/>
        <v>0</v>
      </c>
      <c r="N99" s="53">
        <f t="shared" si="50"/>
        <v>0</v>
      </c>
      <c r="O99" s="93">
        <f t="shared" si="47"/>
        <v>0</v>
      </c>
    </row>
    <row r="100" spans="1:15" ht="12.75">
      <c r="A100" s="121"/>
      <c r="B100" s="98" t="s">
        <v>34</v>
      </c>
      <c r="C100" s="53">
        <f aca="true" t="shared" si="51" ref="C100:N100">+C25/C174</f>
        <v>0</v>
      </c>
      <c r="D100" s="53">
        <f t="shared" si="51"/>
        <v>0</v>
      </c>
      <c r="E100" s="53">
        <f t="shared" si="51"/>
        <v>0</v>
      </c>
      <c r="F100" s="53">
        <f t="shared" si="51"/>
        <v>0</v>
      </c>
      <c r="G100" s="53">
        <f t="shared" si="51"/>
        <v>0</v>
      </c>
      <c r="H100" s="53">
        <f t="shared" si="51"/>
        <v>0</v>
      </c>
      <c r="I100" s="53">
        <f t="shared" si="51"/>
        <v>0</v>
      </c>
      <c r="J100" s="53">
        <f t="shared" si="51"/>
        <v>0</v>
      </c>
      <c r="K100" s="53">
        <f t="shared" si="51"/>
        <v>0</v>
      </c>
      <c r="L100" s="53">
        <f t="shared" si="51"/>
        <v>0</v>
      </c>
      <c r="M100" s="53">
        <f t="shared" si="51"/>
        <v>0</v>
      </c>
      <c r="N100" s="53">
        <f t="shared" si="51"/>
        <v>0</v>
      </c>
      <c r="O100" s="93">
        <f t="shared" si="47"/>
        <v>0</v>
      </c>
    </row>
    <row r="101" spans="1:15" ht="12.75">
      <c r="A101" s="121"/>
      <c r="B101" s="98" t="s">
        <v>26</v>
      </c>
      <c r="C101" s="53">
        <f aca="true" t="shared" si="52" ref="C101:N101">+C26/C175</f>
        <v>0</v>
      </c>
      <c r="D101" s="53">
        <f t="shared" si="52"/>
        <v>0</v>
      </c>
      <c r="E101" s="53">
        <f t="shared" si="52"/>
        <v>0</v>
      </c>
      <c r="F101" s="53">
        <f t="shared" si="52"/>
        <v>0</v>
      </c>
      <c r="G101" s="53">
        <f t="shared" si="52"/>
        <v>0</v>
      </c>
      <c r="H101" s="53">
        <f t="shared" si="52"/>
        <v>0</v>
      </c>
      <c r="I101" s="53">
        <f t="shared" si="52"/>
        <v>0</v>
      </c>
      <c r="J101" s="53">
        <f t="shared" si="52"/>
        <v>0</v>
      </c>
      <c r="K101" s="53">
        <f t="shared" si="52"/>
        <v>0</v>
      </c>
      <c r="L101" s="53">
        <f t="shared" si="52"/>
        <v>0</v>
      </c>
      <c r="M101" s="53">
        <f t="shared" si="52"/>
        <v>0</v>
      </c>
      <c r="N101" s="53">
        <f t="shared" si="52"/>
        <v>0</v>
      </c>
      <c r="O101" s="93">
        <f t="shared" si="47"/>
        <v>0</v>
      </c>
    </row>
    <row r="102" spans="1:15" ht="12.75">
      <c r="A102" s="121"/>
      <c r="B102" s="98" t="s">
        <v>33</v>
      </c>
      <c r="C102" s="53">
        <f aca="true" t="shared" si="53" ref="C102:N102">+C27/C176</f>
        <v>0</v>
      </c>
      <c r="D102" s="53">
        <f t="shared" si="53"/>
        <v>0</v>
      </c>
      <c r="E102" s="53">
        <f t="shared" si="53"/>
        <v>0</v>
      </c>
      <c r="F102" s="53">
        <f t="shared" si="53"/>
        <v>0</v>
      </c>
      <c r="G102" s="53">
        <f t="shared" si="53"/>
        <v>0</v>
      </c>
      <c r="H102" s="53">
        <f t="shared" si="53"/>
        <v>0</v>
      </c>
      <c r="I102" s="53">
        <f t="shared" si="53"/>
        <v>0</v>
      </c>
      <c r="J102" s="53">
        <f t="shared" si="53"/>
        <v>0</v>
      </c>
      <c r="K102" s="53">
        <f t="shared" si="53"/>
        <v>0</v>
      </c>
      <c r="L102" s="53">
        <f t="shared" si="53"/>
        <v>0</v>
      </c>
      <c r="M102" s="53">
        <f t="shared" si="53"/>
        <v>68316.94642857143</v>
      </c>
      <c r="N102" s="53">
        <f t="shared" si="53"/>
        <v>0</v>
      </c>
      <c r="O102" s="93">
        <f>SUM(C102:N102)</f>
        <v>68316.94642857143</v>
      </c>
    </row>
    <row r="103" spans="1:15" ht="12.75">
      <c r="A103" s="121"/>
      <c r="B103" s="8" t="s">
        <v>36</v>
      </c>
      <c r="C103" s="53">
        <f aca="true" t="shared" si="54" ref="C103:M103">+C28/C177</f>
        <v>0</v>
      </c>
      <c r="D103" s="53">
        <f t="shared" si="54"/>
        <v>0</v>
      </c>
      <c r="E103" s="53">
        <f t="shared" si="54"/>
        <v>0</v>
      </c>
      <c r="F103" s="53">
        <f t="shared" si="54"/>
        <v>0</v>
      </c>
      <c r="G103" s="53">
        <f t="shared" si="54"/>
        <v>0</v>
      </c>
      <c r="H103" s="53">
        <f t="shared" si="54"/>
        <v>0</v>
      </c>
      <c r="I103" s="53">
        <f t="shared" si="54"/>
        <v>0</v>
      </c>
      <c r="J103" s="53">
        <f t="shared" si="54"/>
        <v>0</v>
      </c>
      <c r="K103" s="53">
        <f t="shared" si="54"/>
        <v>0</v>
      </c>
      <c r="L103" s="53">
        <f t="shared" si="54"/>
        <v>0</v>
      </c>
      <c r="M103" s="53">
        <f t="shared" si="54"/>
        <v>0</v>
      </c>
      <c r="N103" s="53">
        <f>+N28/N177</f>
        <v>0</v>
      </c>
      <c r="O103" s="93">
        <f t="shared" si="47"/>
        <v>0</v>
      </c>
    </row>
    <row r="104" spans="1:15" ht="12.75">
      <c r="A104" s="121"/>
      <c r="B104" s="8" t="s">
        <v>41</v>
      </c>
      <c r="C104" s="53">
        <f aca="true" t="shared" si="55" ref="C104:N104">+C29/C178</f>
        <v>0</v>
      </c>
      <c r="D104" s="53">
        <f t="shared" si="55"/>
        <v>889.1395833333333</v>
      </c>
      <c r="E104" s="53">
        <f t="shared" si="55"/>
        <v>0</v>
      </c>
      <c r="F104" s="53">
        <f t="shared" si="55"/>
        <v>0</v>
      </c>
      <c r="G104" s="53">
        <f t="shared" si="55"/>
        <v>0</v>
      </c>
      <c r="H104" s="53">
        <f t="shared" si="55"/>
        <v>0</v>
      </c>
      <c r="I104" s="53">
        <f t="shared" si="55"/>
        <v>0</v>
      </c>
      <c r="J104" s="53">
        <f t="shared" si="55"/>
        <v>0</v>
      </c>
      <c r="K104" s="53">
        <f t="shared" si="55"/>
        <v>0</v>
      </c>
      <c r="L104" s="53">
        <f t="shared" si="55"/>
        <v>0</v>
      </c>
      <c r="M104" s="53">
        <f t="shared" si="55"/>
        <v>0</v>
      </c>
      <c r="N104" s="53">
        <f t="shared" si="55"/>
        <v>0</v>
      </c>
      <c r="O104" s="93">
        <f t="shared" si="47"/>
        <v>889.1395833333333</v>
      </c>
    </row>
    <row r="105" spans="1:15" ht="12.75">
      <c r="A105" s="121"/>
      <c r="B105" s="8" t="s">
        <v>27</v>
      </c>
      <c r="C105" s="53">
        <f aca="true" t="shared" si="56" ref="C105:N105">+C30/C179</f>
        <v>0</v>
      </c>
      <c r="D105" s="53">
        <f t="shared" si="56"/>
        <v>0</v>
      </c>
      <c r="E105" s="53">
        <f t="shared" si="56"/>
        <v>0</v>
      </c>
      <c r="F105" s="53">
        <f t="shared" si="56"/>
        <v>0</v>
      </c>
      <c r="G105" s="53">
        <f t="shared" si="56"/>
        <v>0</v>
      </c>
      <c r="H105" s="53">
        <f t="shared" si="56"/>
        <v>0</v>
      </c>
      <c r="I105" s="53">
        <f t="shared" si="56"/>
        <v>0</v>
      </c>
      <c r="J105" s="53">
        <f t="shared" si="56"/>
        <v>0</v>
      </c>
      <c r="K105" s="53">
        <f t="shared" si="56"/>
        <v>0</v>
      </c>
      <c r="L105" s="53">
        <f t="shared" si="56"/>
        <v>0</v>
      </c>
      <c r="M105" s="53">
        <f t="shared" si="56"/>
        <v>0</v>
      </c>
      <c r="N105" s="53">
        <f t="shared" si="56"/>
        <v>0</v>
      </c>
      <c r="O105" s="93">
        <f>SUM(C105:N105)</f>
        <v>0</v>
      </c>
    </row>
    <row r="106" spans="1:15" ht="12.75">
      <c r="A106" s="60"/>
      <c r="B106" s="8" t="s">
        <v>42</v>
      </c>
      <c r="C106" s="53">
        <f aca="true" t="shared" si="57" ref="C106:N106">+C31/C180</f>
        <v>0</v>
      </c>
      <c r="D106" s="53">
        <f t="shared" si="57"/>
        <v>0</v>
      </c>
      <c r="E106" s="53">
        <f t="shared" si="57"/>
        <v>0</v>
      </c>
      <c r="F106" s="53">
        <f t="shared" si="57"/>
        <v>0</v>
      </c>
      <c r="G106" s="53">
        <f t="shared" si="57"/>
        <v>0</v>
      </c>
      <c r="H106" s="53">
        <f t="shared" si="57"/>
        <v>0</v>
      </c>
      <c r="I106" s="53">
        <f t="shared" si="57"/>
        <v>0</v>
      </c>
      <c r="J106" s="53">
        <f t="shared" si="57"/>
        <v>0</v>
      </c>
      <c r="K106" s="53">
        <f t="shared" si="57"/>
        <v>0</v>
      </c>
      <c r="L106" s="53">
        <f t="shared" si="57"/>
        <v>0</v>
      </c>
      <c r="M106" s="53">
        <f t="shared" si="57"/>
        <v>0</v>
      </c>
      <c r="N106" s="53">
        <f t="shared" si="57"/>
        <v>0</v>
      </c>
      <c r="O106" s="93">
        <f t="shared" si="47"/>
        <v>0</v>
      </c>
    </row>
    <row r="107" spans="1:15" ht="12.75">
      <c r="A107" s="60"/>
      <c r="B107" s="81" t="s">
        <v>29</v>
      </c>
      <c r="C107" s="53">
        <f aca="true" t="shared" si="58" ref="C107:N107">+C32/C181</f>
        <v>0</v>
      </c>
      <c r="D107" s="53">
        <f t="shared" si="58"/>
        <v>1901.2083333333333</v>
      </c>
      <c r="E107" s="53">
        <f t="shared" si="58"/>
        <v>2395.9360824742266</v>
      </c>
      <c r="F107" s="53">
        <f t="shared" si="58"/>
        <v>0</v>
      </c>
      <c r="G107" s="53">
        <f t="shared" si="58"/>
        <v>0</v>
      </c>
      <c r="H107" s="53">
        <f t="shared" si="58"/>
        <v>0</v>
      </c>
      <c r="I107" s="53">
        <f t="shared" si="58"/>
        <v>0</v>
      </c>
      <c r="J107" s="53">
        <f t="shared" si="58"/>
        <v>0</v>
      </c>
      <c r="K107" s="53">
        <f t="shared" si="58"/>
        <v>0</v>
      </c>
      <c r="L107" s="53">
        <f t="shared" si="58"/>
        <v>0</v>
      </c>
      <c r="M107" s="53">
        <f t="shared" si="58"/>
        <v>0</v>
      </c>
      <c r="N107" s="53">
        <f t="shared" si="58"/>
        <v>0</v>
      </c>
      <c r="O107" s="93">
        <f t="shared" si="47"/>
        <v>4297.14441580756</v>
      </c>
    </row>
    <row r="108" spans="1:15" ht="12.75">
      <c r="A108" s="60"/>
      <c r="B108" s="8" t="s">
        <v>24</v>
      </c>
      <c r="C108" s="53">
        <f aca="true" t="shared" si="59" ref="C108:N108">+C33/C182</f>
        <v>0</v>
      </c>
      <c r="D108" s="53">
        <f t="shared" si="59"/>
        <v>0</v>
      </c>
      <c r="E108" s="53">
        <f t="shared" si="59"/>
        <v>0</v>
      </c>
      <c r="F108" s="53">
        <f t="shared" si="59"/>
        <v>11514.13829787234</v>
      </c>
      <c r="G108" s="53">
        <f t="shared" si="59"/>
        <v>0</v>
      </c>
      <c r="H108" s="53">
        <f t="shared" si="59"/>
        <v>1822.1037037037038</v>
      </c>
      <c r="I108" s="53">
        <f t="shared" si="59"/>
        <v>0</v>
      </c>
      <c r="J108" s="53">
        <f t="shared" si="59"/>
        <v>0</v>
      </c>
      <c r="K108" s="53">
        <f t="shared" si="59"/>
        <v>0</v>
      </c>
      <c r="L108" s="53">
        <f t="shared" si="59"/>
        <v>0</v>
      </c>
      <c r="M108" s="53">
        <f t="shared" si="59"/>
        <v>0</v>
      </c>
      <c r="N108" s="53">
        <f t="shared" si="59"/>
        <v>0</v>
      </c>
      <c r="O108" s="93">
        <f t="shared" si="47"/>
        <v>13336.242001576044</v>
      </c>
    </row>
    <row r="109" spans="1:15" s="56" customFormat="1" ht="12.75">
      <c r="A109" s="54"/>
      <c r="B109" s="54" t="s">
        <v>19</v>
      </c>
      <c r="C109" s="55">
        <f>+C34/C180</f>
        <v>1981.304347826087</v>
      </c>
      <c r="D109" s="55">
        <f>+D34/D180</f>
        <v>2790.3479166666666</v>
      </c>
      <c r="E109" s="55">
        <f aca="true" t="shared" si="60" ref="E109:N109">+E34/E180</f>
        <v>11776.41443298969</v>
      </c>
      <c r="F109" s="55">
        <f t="shared" si="60"/>
        <v>45657.848936170216</v>
      </c>
      <c r="G109" s="55">
        <f t="shared" si="60"/>
        <v>0</v>
      </c>
      <c r="H109" s="55">
        <f>+H34/H180</f>
        <v>8992.683333333332</v>
      </c>
      <c r="I109" s="55">
        <f t="shared" si="60"/>
        <v>0</v>
      </c>
      <c r="J109" s="55">
        <f>+J34/J180</f>
        <v>97799.94219653179</v>
      </c>
      <c r="K109" s="55">
        <f t="shared" si="60"/>
        <v>0</v>
      </c>
      <c r="L109" s="55">
        <f t="shared" si="60"/>
        <v>0</v>
      </c>
      <c r="M109" s="55">
        <f t="shared" si="60"/>
        <v>70137.7242063492</v>
      </c>
      <c r="N109" s="55">
        <f t="shared" si="60"/>
        <v>0</v>
      </c>
      <c r="O109" s="91">
        <f t="shared" si="47"/>
        <v>239136.26536986697</v>
      </c>
    </row>
    <row r="110" spans="1:15" ht="12.75">
      <c r="A110" s="122" t="s">
        <v>14</v>
      </c>
      <c r="B110" s="98" t="s">
        <v>3</v>
      </c>
      <c r="C110" s="53">
        <f aca="true" t="shared" si="61" ref="C110:N110">+C35/C181</f>
        <v>0</v>
      </c>
      <c r="D110" s="53">
        <f t="shared" si="61"/>
        <v>0</v>
      </c>
      <c r="E110" s="53">
        <f t="shared" si="61"/>
        <v>0</v>
      </c>
      <c r="F110" s="53">
        <f t="shared" si="61"/>
        <v>0</v>
      </c>
      <c r="G110" s="53">
        <f t="shared" si="61"/>
        <v>0</v>
      </c>
      <c r="H110" s="53">
        <f t="shared" si="61"/>
        <v>2512.6111111111113</v>
      </c>
      <c r="I110" s="53">
        <f t="shared" si="61"/>
        <v>2259.364161849711</v>
      </c>
      <c r="J110" s="53">
        <f t="shared" si="61"/>
        <v>1758.1772639691715</v>
      </c>
      <c r="K110" s="53">
        <f t="shared" si="61"/>
        <v>3862.002012072435</v>
      </c>
      <c r="L110" s="53">
        <f t="shared" si="61"/>
        <v>6595.99358974359</v>
      </c>
      <c r="M110" s="53">
        <f t="shared" si="61"/>
        <v>714.2857142857143</v>
      </c>
      <c r="N110" s="53">
        <f t="shared" si="61"/>
        <v>8222.177777777777</v>
      </c>
      <c r="O110" s="93">
        <f t="shared" si="47"/>
        <v>25924.611630809508</v>
      </c>
    </row>
    <row r="111" spans="1:15" ht="12.75">
      <c r="A111" s="118"/>
      <c r="B111" s="8" t="s">
        <v>7</v>
      </c>
      <c r="C111" s="53">
        <f aca="true" t="shared" si="62" ref="C111:N111">+C36/C182</f>
        <v>5960.163043478261</v>
      </c>
      <c r="D111" s="53">
        <f>+D36/D182</f>
        <v>4881.25</v>
      </c>
      <c r="E111" s="53">
        <f t="shared" si="62"/>
        <v>8893.01030927835</v>
      </c>
      <c r="F111" s="53">
        <f t="shared" si="62"/>
        <v>8009.670212765957</v>
      </c>
      <c r="G111" s="53">
        <f t="shared" si="62"/>
        <v>5527.872380952381</v>
      </c>
      <c r="H111" s="53">
        <f t="shared" si="62"/>
        <v>7609.407407407408</v>
      </c>
      <c r="I111" s="53">
        <f t="shared" si="62"/>
        <v>4111.512524084778</v>
      </c>
      <c r="J111" s="53">
        <f t="shared" si="62"/>
        <v>6740.878612716763</v>
      </c>
      <c r="K111" s="53">
        <f t="shared" si="62"/>
        <v>10206.941649899396</v>
      </c>
      <c r="L111" s="53">
        <f t="shared" si="62"/>
        <v>9216.784188034188</v>
      </c>
      <c r="M111" s="53">
        <f t="shared" si="62"/>
        <v>8780.972222222223</v>
      </c>
      <c r="N111" s="53">
        <f t="shared" si="62"/>
        <v>8029.272727272727</v>
      </c>
      <c r="O111" s="93">
        <f t="shared" si="47"/>
        <v>87967.73527811242</v>
      </c>
    </row>
    <row r="112" spans="1:15" ht="12.75">
      <c r="A112" s="118"/>
      <c r="B112" s="8" t="s">
        <v>28</v>
      </c>
      <c r="C112" s="53">
        <f aca="true" t="shared" si="63" ref="C112:N112">+C37/C183</f>
        <v>1937.8260869565217</v>
      </c>
      <c r="D112" s="53">
        <f t="shared" si="63"/>
        <v>0</v>
      </c>
      <c r="E112" s="53">
        <f t="shared" si="63"/>
        <v>3147.6721649484534</v>
      </c>
      <c r="F112" s="53">
        <f t="shared" si="63"/>
        <v>2129.508510638298</v>
      </c>
      <c r="G112" s="53">
        <f t="shared" si="63"/>
        <v>5102.114285714286</v>
      </c>
      <c r="H112" s="53">
        <f t="shared" si="63"/>
        <v>2770.796296296296</v>
      </c>
      <c r="I112" s="53">
        <f t="shared" si="63"/>
        <v>1952.8131021194606</v>
      </c>
      <c r="J112" s="53">
        <f t="shared" si="63"/>
        <v>1896.820809248555</v>
      </c>
      <c r="K112" s="53">
        <f t="shared" si="63"/>
        <v>5844.929577464789</v>
      </c>
      <c r="L112" s="53">
        <f t="shared" si="63"/>
        <v>0</v>
      </c>
      <c r="M112" s="53">
        <f t="shared" si="63"/>
        <v>1914.922619047619</v>
      </c>
      <c r="N112" s="53">
        <f t="shared" si="63"/>
        <v>1056.6666666666667</v>
      </c>
      <c r="O112" s="93">
        <f t="shared" si="47"/>
        <v>27754.070119100947</v>
      </c>
    </row>
    <row r="113" spans="1:15" ht="12.75">
      <c r="A113" s="118"/>
      <c r="B113" s="98" t="s">
        <v>31</v>
      </c>
      <c r="C113" s="53">
        <f>+C38/C184</f>
        <v>0</v>
      </c>
      <c r="D113" s="53">
        <f aca="true" t="shared" si="64" ref="D113:N113">+D38/D184</f>
        <v>0</v>
      </c>
      <c r="E113" s="53">
        <f t="shared" si="64"/>
        <v>65.97938144329896</v>
      </c>
      <c r="F113" s="53">
        <f t="shared" si="64"/>
        <v>885.7446808510638</v>
      </c>
      <c r="G113" s="53">
        <f t="shared" si="64"/>
        <v>433.76190476190476</v>
      </c>
      <c r="H113" s="53">
        <f t="shared" si="64"/>
        <v>0</v>
      </c>
      <c r="I113" s="53">
        <f t="shared" si="64"/>
        <v>0</v>
      </c>
      <c r="J113" s="53">
        <f t="shared" si="64"/>
        <v>0</v>
      </c>
      <c r="K113" s="53">
        <f t="shared" si="64"/>
        <v>0</v>
      </c>
      <c r="L113" s="53">
        <f t="shared" si="64"/>
        <v>0</v>
      </c>
      <c r="M113" s="53">
        <f t="shared" si="64"/>
        <v>0</v>
      </c>
      <c r="N113" s="53">
        <f t="shared" si="64"/>
        <v>0</v>
      </c>
      <c r="O113" s="93">
        <f t="shared" si="47"/>
        <v>1385.4859670562676</v>
      </c>
    </row>
    <row r="114" spans="1:15" ht="12.75">
      <c r="A114" s="118"/>
      <c r="B114" s="98" t="s">
        <v>25</v>
      </c>
      <c r="C114" s="53">
        <f aca="true" t="shared" si="65" ref="C114:N114">+C39/C185</f>
        <v>4265.684782608696</v>
      </c>
      <c r="D114" s="53">
        <f>+D39/D185</f>
        <v>2678.46875</v>
      </c>
      <c r="E114" s="53">
        <f t="shared" si="65"/>
        <v>2549.4123711340208</v>
      </c>
      <c r="F114" s="53">
        <f t="shared" si="65"/>
        <v>2132.478723404255</v>
      </c>
      <c r="G114" s="53">
        <f t="shared" si="65"/>
        <v>420.95238095238096</v>
      </c>
      <c r="H114" s="53">
        <f t="shared" si="65"/>
        <v>0</v>
      </c>
      <c r="I114" s="53">
        <f t="shared" si="65"/>
        <v>0</v>
      </c>
      <c r="J114" s="53">
        <f t="shared" si="65"/>
        <v>0</v>
      </c>
      <c r="K114" s="53">
        <f t="shared" si="65"/>
        <v>0</v>
      </c>
      <c r="L114" s="53">
        <f t="shared" si="65"/>
        <v>0</v>
      </c>
      <c r="M114" s="53">
        <f t="shared" si="65"/>
        <v>0</v>
      </c>
      <c r="N114" s="53">
        <f t="shared" si="65"/>
        <v>0</v>
      </c>
      <c r="O114" s="93">
        <f t="shared" si="47"/>
        <v>12046.997008099355</v>
      </c>
    </row>
    <row r="115" spans="1:15" ht="12.75">
      <c r="A115" s="118"/>
      <c r="B115" s="98" t="s">
        <v>34</v>
      </c>
      <c r="C115" s="53">
        <f aca="true" t="shared" si="66" ref="C115:N115">+C40/C186</f>
        <v>0</v>
      </c>
      <c r="D115" s="53">
        <f t="shared" si="66"/>
        <v>0</v>
      </c>
      <c r="E115" s="53">
        <f t="shared" si="66"/>
        <v>0</v>
      </c>
      <c r="F115" s="53">
        <f t="shared" si="66"/>
        <v>0</v>
      </c>
      <c r="G115" s="53">
        <f t="shared" si="66"/>
        <v>0</v>
      </c>
      <c r="H115" s="53">
        <f t="shared" si="66"/>
        <v>0</v>
      </c>
      <c r="I115" s="53">
        <f t="shared" si="66"/>
        <v>0</v>
      </c>
      <c r="J115" s="53">
        <f t="shared" si="66"/>
        <v>0</v>
      </c>
      <c r="K115" s="53">
        <f t="shared" si="66"/>
        <v>0</v>
      </c>
      <c r="L115" s="53">
        <f t="shared" si="66"/>
        <v>0</v>
      </c>
      <c r="M115" s="53">
        <f t="shared" si="66"/>
        <v>0</v>
      </c>
      <c r="N115" s="53">
        <f t="shared" si="66"/>
        <v>0</v>
      </c>
      <c r="O115" s="93">
        <f t="shared" si="47"/>
        <v>0</v>
      </c>
    </row>
    <row r="116" spans="1:15" ht="12.75">
      <c r="A116" s="118"/>
      <c r="B116" s="98" t="s">
        <v>26</v>
      </c>
      <c r="C116" s="53">
        <f aca="true" t="shared" si="67" ref="C116:N116">+C41/C187</f>
        <v>0</v>
      </c>
      <c r="D116" s="53">
        <f t="shared" si="67"/>
        <v>0</v>
      </c>
      <c r="E116" s="53">
        <f t="shared" si="67"/>
        <v>0</v>
      </c>
      <c r="F116" s="53">
        <f t="shared" si="67"/>
        <v>0</v>
      </c>
      <c r="G116" s="53">
        <f t="shared" si="67"/>
        <v>0</v>
      </c>
      <c r="H116" s="53">
        <f t="shared" si="67"/>
        <v>0</v>
      </c>
      <c r="I116" s="53">
        <f t="shared" si="67"/>
        <v>0</v>
      </c>
      <c r="J116" s="53">
        <f t="shared" si="67"/>
        <v>0</v>
      </c>
      <c r="K116" s="53">
        <f t="shared" si="67"/>
        <v>0</v>
      </c>
      <c r="L116" s="53">
        <f t="shared" si="67"/>
        <v>0</v>
      </c>
      <c r="M116" s="53">
        <f t="shared" si="67"/>
        <v>0</v>
      </c>
      <c r="N116" s="53">
        <f t="shared" si="67"/>
        <v>0</v>
      </c>
      <c r="O116" s="93">
        <f t="shared" si="47"/>
        <v>0</v>
      </c>
    </row>
    <row r="117" spans="1:15" ht="12.75">
      <c r="A117" s="118"/>
      <c r="B117" s="98" t="s">
        <v>33</v>
      </c>
      <c r="C117" s="53">
        <f aca="true" t="shared" si="68" ref="C117:N117">+C42/C188</f>
        <v>4760.317391304347</v>
      </c>
      <c r="D117" s="53">
        <f>+D42/D188</f>
        <v>3803.3875</v>
      </c>
      <c r="E117" s="53">
        <f t="shared" si="68"/>
        <v>139.62268041237112</v>
      </c>
      <c r="F117" s="53">
        <f t="shared" si="68"/>
        <v>0</v>
      </c>
      <c r="G117" s="53">
        <f t="shared" si="68"/>
        <v>0</v>
      </c>
      <c r="H117" s="53">
        <f t="shared" si="68"/>
        <v>0</v>
      </c>
      <c r="I117" s="53">
        <f t="shared" si="68"/>
        <v>0</v>
      </c>
      <c r="J117" s="53">
        <f t="shared" si="68"/>
        <v>0</v>
      </c>
      <c r="K117" s="53">
        <f t="shared" si="68"/>
        <v>0</v>
      </c>
      <c r="L117" s="53">
        <f t="shared" si="68"/>
        <v>5055.8675213675215</v>
      </c>
      <c r="M117" s="53">
        <f t="shared" si="68"/>
        <v>13984.212301587302</v>
      </c>
      <c r="N117" s="53">
        <f t="shared" si="68"/>
        <v>5995.373737373738</v>
      </c>
      <c r="O117" s="93">
        <f t="shared" si="47"/>
        <v>33738.78113204528</v>
      </c>
    </row>
    <row r="118" spans="1:15" ht="12.75">
      <c r="A118" s="118"/>
      <c r="B118" s="8" t="s">
        <v>36</v>
      </c>
      <c r="C118" s="53">
        <f aca="true" t="shared" si="69" ref="C118:N118">+C43/C189</f>
        <v>0</v>
      </c>
      <c r="D118" s="53">
        <f t="shared" si="69"/>
        <v>0</v>
      </c>
      <c r="E118" s="53">
        <f t="shared" si="69"/>
        <v>0</v>
      </c>
      <c r="F118" s="53">
        <f t="shared" si="69"/>
        <v>927.6595744680851</v>
      </c>
      <c r="G118" s="53">
        <f t="shared" si="69"/>
        <v>0</v>
      </c>
      <c r="H118" s="53">
        <f t="shared" si="69"/>
        <v>217.22222222222223</v>
      </c>
      <c r="I118" s="53">
        <f t="shared" si="69"/>
        <v>0</v>
      </c>
      <c r="J118" s="53">
        <f t="shared" si="69"/>
        <v>0</v>
      </c>
      <c r="K118" s="53">
        <f t="shared" si="69"/>
        <v>0</v>
      </c>
      <c r="L118" s="53">
        <f t="shared" si="69"/>
        <v>0</v>
      </c>
      <c r="M118" s="53">
        <f t="shared" si="69"/>
        <v>0</v>
      </c>
      <c r="N118" s="53">
        <f t="shared" si="69"/>
        <v>0</v>
      </c>
      <c r="O118" s="93">
        <f t="shared" si="47"/>
        <v>1144.8817966903073</v>
      </c>
    </row>
    <row r="119" spans="1:15" ht="12.75">
      <c r="A119" s="118"/>
      <c r="B119" s="8" t="s">
        <v>41</v>
      </c>
      <c r="C119" s="53">
        <f aca="true" t="shared" si="70" ref="C119:N119">+C44/C190</f>
        <v>0</v>
      </c>
      <c r="D119" s="53">
        <f t="shared" si="70"/>
        <v>593.75</v>
      </c>
      <c r="E119" s="53">
        <f t="shared" si="70"/>
        <v>0</v>
      </c>
      <c r="F119" s="53">
        <f t="shared" si="70"/>
        <v>0</v>
      </c>
      <c r="G119" s="53">
        <f t="shared" si="70"/>
        <v>0</v>
      </c>
      <c r="H119" s="53">
        <f t="shared" si="70"/>
        <v>262.5</v>
      </c>
      <c r="I119" s="53">
        <f t="shared" si="70"/>
        <v>0</v>
      </c>
      <c r="J119" s="53">
        <f t="shared" si="70"/>
        <v>0</v>
      </c>
      <c r="K119" s="53">
        <f t="shared" si="70"/>
        <v>0</v>
      </c>
      <c r="L119" s="53">
        <f t="shared" si="70"/>
        <v>0</v>
      </c>
      <c r="M119" s="53">
        <f t="shared" si="70"/>
        <v>0</v>
      </c>
      <c r="N119" s="53">
        <f t="shared" si="70"/>
        <v>0</v>
      </c>
      <c r="O119" s="93">
        <f t="shared" si="47"/>
        <v>856.25</v>
      </c>
    </row>
    <row r="120" spans="1:15" ht="12.75">
      <c r="A120" s="119"/>
      <c r="B120" s="8" t="s">
        <v>27</v>
      </c>
      <c r="C120" s="53">
        <f aca="true" t="shared" si="71" ref="C120:N120">+C45/C191</f>
        <v>0</v>
      </c>
      <c r="D120" s="53">
        <f t="shared" si="71"/>
        <v>0</v>
      </c>
      <c r="E120" s="53">
        <f t="shared" si="71"/>
        <v>0</v>
      </c>
      <c r="F120" s="53">
        <f t="shared" si="71"/>
        <v>0</v>
      </c>
      <c r="G120" s="53">
        <f t="shared" si="71"/>
        <v>0</v>
      </c>
      <c r="H120" s="53">
        <f t="shared" si="71"/>
        <v>0</v>
      </c>
      <c r="I120" s="53">
        <f t="shared" si="71"/>
        <v>0</v>
      </c>
      <c r="J120" s="53">
        <f t="shared" si="71"/>
        <v>0</v>
      </c>
      <c r="K120" s="53">
        <f t="shared" si="71"/>
        <v>0</v>
      </c>
      <c r="L120" s="53">
        <f t="shared" si="71"/>
        <v>0</v>
      </c>
      <c r="M120" s="53">
        <f t="shared" si="71"/>
        <v>0</v>
      </c>
      <c r="N120" s="53">
        <f t="shared" si="71"/>
        <v>0</v>
      </c>
      <c r="O120" s="93">
        <f t="shared" si="47"/>
        <v>0</v>
      </c>
    </row>
    <row r="121" spans="1:15" ht="12.75">
      <c r="A121" s="61"/>
      <c r="B121" s="8" t="s">
        <v>42</v>
      </c>
      <c r="C121" s="53">
        <f aca="true" t="shared" si="72" ref="C121:N121">+C46/C192</f>
        <v>0</v>
      </c>
      <c r="D121" s="53">
        <f t="shared" si="72"/>
        <v>0</v>
      </c>
      <c r="E121" s="53">
        <f t="shared" si="72"/>
        <v>0</v>
      </c>
      <c r="F121" s="53">
        <f t="shared" si="72"/>
        <v>0</v>
      </c>
      <c r="G121" s="53">
        <f t="shared" si="72"/>
        <v>0</v>
      </c>
      <c r="H121" s="53">
        <f t="shared" si="72"/>
        <v>0</v>
      </c>
      <c r="I121" s="53">
        <f t="shared" si="72"/>
        <v>0</v>
      </c>
      <c r="J121" s="53">
        <f t="shared" si="72"/>
        <v>1222.5433526011561</v>
      </c>
      <c r="K121" s="53">
        <f t="shared" si="72"/>
        <v>3872.667907444668</v>
      </c>
      <c r="L121" s="53">
        <f t="shared" si="72"/>
        <v>1872.3417735042733</v>
      </c>
      <c r="M121" s="53">
        <f t="shared" si="72"/>
        <v>2713.531746031746</v>
      </c>
      <c r="N121" s="53">
        <f t="shared" si="72"/>
        <v>2804.89898989899</v>
      </c>
      <c r="O121" s="93">
        <f t="shared" si="47"/>
        <v>12485.983769480832</v>
      </c>
    </row>
    <row r="122" spans="1:15" ht="12.75">
      <c r="A122" s="61"/>
      <c r="B122" s="81" t="s">
        <v>29</v>
      </c>
      <c r="C122" s="53">
        <f aca="true" t="shared" si="73" ref="C122:N122">+C47/C193</f>
        <v>0</v>
      </c>
      <c r="D122" s="53">
        <f>+D47/D193</f>
        <v>364.5833333333333</v>
      </c>
      <c r="E122" s="53">
        <f t="shared" si="73"/>
        <v>0</v>
      </c>
      <c r="F122" s="53">
        <f t="shared" si="73"/>
        <v>0</v>
      </c>
      <c r="G122" s="53">
        <f t="shared" si="73"/>
        <v>0</v>
      </c>
      <c r="H122" s="53">
        <f t="shared" si="73"/>
        <v>145.37037037037038</v>
      </c>
      <c r="I122" s="53">
        <f t="shared" si="73"/>
        <v>0</v>
      </c>
      <c r="J122" s="53">
        <f t="shared" si="73"/>
        <v>254.91329479768785</v>
      </c>
      <c r="K122" s="53">
        <f t="shared" si="73"/>
        <v>1847.2837022132796</v>
      </c>
      <c r="L122" s="53">
        <f t="shared" si="73"/>
        <v>607.3717948717949</v>
      </c>
      <c r="M122" s="53">
        <f t="shared" si="73"/>
        <v>0</v>
      </c>
      <c r="N122" s="53">
        <f t="shared" si="73"/>
        <v>0</v>
      </c>
      <c r="O122" s="93">
        <f t="shared" si="47"/>
        <v>3219.522495586466</v>
      </c>
    </row>
    <row r="123" spans="1:15" ht="12.75">
      <c r="A123" s="61"/>
      <c r="B123" s="8" t="s">
        <v>24</v>
      </c>
      <c r="C123" s="53">
        <f aca="true" t="shared" si="74" ref="C123:N123">+C48/C194</f>
        <v>0</v>
      </c>
      <c r="D123" s="53">
        <f t="shared" si="74"/>
        <v>0</v>
      </c>
      <c r="E123" s="53">
        <f t="shared" si="74"/>
        <v>0</v>
      </c>
      <c r="F123" s="53">
        <f t="shared" si="74"/>
        <v>2624.4</v>
      </c>
      <c r="G123" s="53">
        <f t="shared" si="74"/>
        <v>2996.095238095238</v>
      </c>
      <c r="H123" s="53">
        <f t="shared" si="74"/>
        <v>2827.6944444444443</v>
      </c>
      <c r="I123" s="53">
        <f t="shared" si="74"/>
        <v>2590.5818882466283</v>
      </c>
      <c r="J123" s="53">
        <f t="shared" si="74"/>
        <v>1382.6589595375722</v>
      </c>
      <c r="K123" s="53">
        <f t="shared" si="74"/>
        <v>0</v>
      </c>
      <c r="L123" s="53">
        <f t="shared" si="74"/>
        <v>0</v>
      </c>
      <c r="M123" s="53">
        <f t="shared" si="74"/>
        <v>0</v>
      </c>
      <c r="N123" s="53">
        <f t="shared" si="74"/>
        <v>0</v>
      </c>
      <c r="O123" s="93">
        <f t="shared" si="47"/>
        <v>12421.430530323883</v>
      </c>
    </row>
    <row r="124" spans="1:15" s="56" customFormat="1" ht="12.75">
      <c r="A124" s="54"/>
      <c r="B124" s="54" t="s">
        <v>16</v>
      </c>
      <c r="C124" s="55">
        <f aca="true" t="shared" si="75" ref="C124:M124">+C49/C192</f>
        <v>16923.991304347826</v>
      </c>
      <c r="D124" s="55">
        <f t="shared" si="75"/>
        <v>12321.439583333333</v>
      </c>
      <c r="E124" s="55">
        <f t="shared" si="75"/>
        <v>14795.696907216496</v>
      </c>
      <c r="F124" s="55">
        <f t="shared" si="75"/>
        <v>16709.46170212766</v>
      </c>
      <c r="G124" s="55">
        <f t="shared" si="75"/>
        <v>14480.79619047619</v>
      </c>
      <c r="H124" s="55">
        <f t="shared" si="75"/>
        <v>16345.601851851852</v>
      </c>
      <c r="I124" s="55">
        <f>+I49/I192</f>
        <v>10914.271676300577</v>
      </c>
      <c r="J124" s="55">
        <f t="shared" si="75"/>
        <v>13255.992292870906</v>
      </c>
      <c r="K124" s="55">
        <f t="shared" si="75"/>
        <v>25633.824849094566</v>
      </c>
      <c r="L124" s="55">
        <f t="shared" si="75"/>
        <v>23348.358867521365</v>
      </c>
      <c r="M124" s="55">
        <f t="shared" si="75"/>
        <v>28107.924603174604</v>
      </c>
      <c r="N124" s="55">
        <f>+N49/N192</f>
        <v>26108.3898989899</v>
      </c>
      <c r="O124" s="91">
        <f t="shared" si="47"/>
        <v>218945.7497273053</v>
      </c>
    </row>
    <row r="125" spans="1:14" ht="12.75">
      <c r="A125" s="119" t="s">
        <v>15</v>
      </c>
      <c r="B125" s="8" t="s">
        <v>3</v>
      </c>
      <c r="C125" s="53">
        <f aca="true" t="shared" si="76" ref="C125:M125">+C50/C193</f>
        <v>1003.7434782608696</v>
      </c>
      <c r="D125" s="53">
        <f t="shared" si="76"/>
        <v>961.9208333333333</v>
      </c>
      <c r="E125" s="53">
        <f t="shared" si="76"/>
        <v>9004.581443298968</v>
      </c>
      <c r="F125" s="53">
        <f t="shared" si="76"/>
        <v>13261.976595744682</v>
      </c>
      <c r="G125" s="53">
        <f t="shared" si="76"/>
        <v>11872.626666666667</v>
      </c>
      <c r="H125" s="53">
        <f t="shared" si="76"/>
        <v>16200.8</v>
      </c>
      <c r="I125" s="53">
        <f t="shared" si="76"/>
        <v>14596.959537572255</v>
      </c>
      <c r="J125" s="53">
        <f t="shared" si="76"/>
        <v>17547.53371868979</v>
      </c>
      <c r="K125" s="53">
        <f t="shared" si="76"/>
        <v>14462.283702213279</v>
      </c>
      <c r="L125" s="53">
        <f t="shared" si="76"/>
        <v>8762.457264957266</v>
      </c>
      <c r="M125" s="53">
        <f t="shared" si="76"/>
        <v>9243.059523809523</v>
      </c>
      <c r="N125" s="53">
        <f>+N50/N193</f>
        <v>1188.9373737373737</v>
      </c>
    </row>
    <row r="126" spans="1:14" ht="12.75">
      <c r="A126" s="121"/>
      <c r="B126" s="8" t="s">
        <v>7</v>
      </c>
      <c r="C126" s="53">
        <f aca="true" t="shared" si="77" ref="C126:M126">+C51/C194</f>
        <v>12522.904347826086</v>
      </c>
      <c r="D126" s="53">
        <f t="shared" si="77"/>
        <v>7119.866666666667</v>
      </c>
      <c r="E126" s="53">
        <f t="shared" si="77"/>
        <v>-1846.5443298969071</v>
      </c>
      <c r="F126" s="53">
        <f t="shared" si="77"/>
        <v>-9915.146808510639</v>
      </c>
      <c r="G126" s="53">
        <f t="shared" si="77"/>
        <v>-14404.289523809524</v>
      </c>
      <c r="H126" s="53">
        <f t="shared" si="77"/>
        <v>-21613.577777777777</v>
      </c>
      <c r="I126" s="53">
        <f t="shared" si="77"/>
        <v>-26599.628131021196</v>
      </c>
      <c r="J126" s="53">
        <f t="shared" si="77"/>
        <v>59750.68400770713</v>
      </c>
      <c r="K126" s="53">
        <f t="shared" si="77"/>
        <v>52188.64185110664</v>
      </c>
      <c r="L126" s="53">
        <f t="shared" si="77"/>
        <v>46205.769230769234</v>
      </c>
      <c r="M126" s="53">
        <f t="shared" si="77"/>
        <v>34124.38492063492</v>
      </c>
      <c r="N126" s="53">
        <f>+N51/N194</f>
        <v>26715.555555555555</v>
      </c>
    </row>
    <row r="127" spans="1:14" ht="12.75">
      <c r="A127" s="121"/>
      <c r="B127" s="98" t="s">
        <v>28</v>
      </c>
      <c r="C127" s="53">
        <f aca="true" t="shared" si="78" ref="C127:N127">+C52/C195</f>
        <v>-1937.8260869565217</v>
      </c>
      <c r="D127" s="53">
        <f t="shared" si="78"/>
        <v>-1857.0833333333333</v>
      </c>
      <c r="E127" s="53">
        <f t="shared" si="78"/>
        <v>-4985.6103092783505</v>
      </c>
      <c r="F127" s="53">
        <f t="shared" si="78"/>
        <v>22899.46170212766</v>
      </c>
      <c r="G127" s="53">
        <f t="shared" si="78"/>
        <v>15398.35619047619</v>
      </c>
      <c r="H127" s="53">
        <f t="shared" si="78"/>
        <v>12199.827777777778</v>
      </c>
      <c r="I127" s="53">
        <f t="shared" si="78"/>
        <v>10740.649325626204</v>
      </c>
      <c r="J127" s="53">
        <f t="shared" si="78"/>
        <v>8843.828516377649</v>
      </c>
      <c r="K127" s="53">
        <f t="shared" si="78"/>
        <v>3390.3762575452715</v>
      </c>
      <c r="L127" s="53">
        <f t="shared" si="78"/>
        <v>3600.4636752136753</v>
      </c>
      <c r="M127" s="53">
        <f t="shared" si="78"/>
        <v>1428.3650793650793</v>
      </c>
      <c r="N127" s="53">
        <f t="shared" si="78"/>
        <v>397.66868686868685</v>
      </c>
    </row>
    <row r="128" spans="1:14" ht="12.75">
      <c r="A128" s="121"/>
      <c r="B128" s="98" t="s">
        <v>31</v>
      </c>
      <c r="C128" s="53">
        <f aca="true" t="shared" si="79" ref="C128:N128">+C53/C196</f>
        <v>0</v>
      </c>
      <c r="D128" s="53">
        <f t="shared" si="79"/>
        <v>0</v>
      </c>
      <c r="E128" s="53">
        <f t="shared" si="79"/>
        <v>1261.9216494845361</v>
      </c>
      <c r="F128" s="53">
        <f t="shared" si="79"/>
        <v>416.45106382978724</v>
      </c>
      <c r="G128" s="53">
        <f t="shared" si="79"/>
        <v>-60.93904761904762</v>
      </c>
      <c r="H128" s="53">
        <f t="shared" si="79"/>
        <v>-59.24629629629629</v>
      </c>
      <c r="I128" s="53">
        <f t="shared" si="79"/>
        <v>-61.64354527938343</v>
      </c>
      <c r="J128" s="53">
        <f t="shared" si="79"/>
        <v>-61.64354527938343</v>
      </c>
      <c r="K128" s="53">
        <f t="shared" si="79"/>
        <v>-64.37223340040241</v>
      </c>
      <c r="L128" s="53">
        <f t="shared" si="79"/>
        <v>-68.36111111111111</v>
      </c>
      <c r="M128" s="53">
        <f t="shared" si="79"/>
        <v>-63.4781746031746</v>
      </c>
      <c r="N128" s="53">
        <f t="shared" si="79"/>
        <v>-64.63232323232323</v>
      </c>
    </row>
    <row r="129" spans="1:14" ht="12.75">
      <c r="A129" s="121"/>
      <c r="B129" s="98" t="s">
        <v>25</v>
      </c>
      <c r="C129" s="53">
        <f aca="true" t="shared" si="80" ref="C129:N129">+C54/C197</f>
        <v>8169.667391304348</v>
      </c>
      <c r="D129" s="53">
        <f t="shared" si="80"/>
        <v>5150.795833333334</v>
      </c>
      <c r="E129" s="53">
        <f t="shared" si="80"/>
        <v>2548.282474226804</v>
      </c>
      <c r="F129" s="53">
        <f t="shared" si="80"/>
        <v>497.131914893617</v>
      </c>
      <c r="G129" s="53">
        <f t="shared" si="80"/>
        <v>24.099047619047617</v>
      </c>
      <c r="H129" s="53">
        <f t="shared" si="80"/>
        <v>23.42962962962963</v>
      </c>
      <c r="I129" s="53">
        <f t="shared" si="80"/>
        <v>24.377649325626205</v>
      </c>
      <c r="J129" s="53">
        <f t="shared" si="80"/>
        <v>24.377649325626205</v>
      </c>
      <c r="K129" s="53">
        <f t="shared" si="80"/>
        <v>25.456740442655935</v>
      </c>
      <c r="L129" s="53">
        <f t="shared" si="80"/>
        <v>27.034188034188034</v>
      </c>
      <c r="M129" s="53">
        <f t="shared" si="80"/>
        <v>25.103174603174605</v>
      </c>
      <c r="N129" s="53">
        <f t="shared" si="80"/>
        <v>25.55959595959596</v>
      </c>
    </row>
    <row r="130" spans="1:14" ht="12.75">
      <c r="A130" s="121"/>
      <c r="B130" s="98" t="s">
        <v>34</v>
      </c>
      <c r="C130" s="53">
        <f aca="true" t="shared" si="81" ref="C130:M130">+C55/C198</f>
        <v>0</v>
      </c>
      <c r="D130" s="53">
        <f t="shared" si="81"/>
        <v>0</v>
      </c>
      <c r="E130" s="53">
        <f t="shared" si="81"/>
        <v>0</v>
      </c>
      <c r="F130" s="53">
        <f t="shared" si="81"/>
        <v>0</v>
      </c>
      <c r="G130" s="53">
        <f t="shared" si="81"/>
        <v>0</v>
      </c>
      <c r="H130" s="53">
        <f t="shared" si="81"/>
        <v>0</v>
      </c>
      <c r="I130" s="53">
        <f t="shared" si="81"/>
        <v>0</v>
      </c>
      <c r="J130" s="53">
        <f t="shared" si="81"/>
        <v>0</v>
      </c>
      <c r="K130" s="53">
        <f t="shared" si="81"/>
        <v>0</v>
      </c>
      <c r="L130" s="53">
        <f t="shared" si="81"/>
        <v>0</v>
      </c>
      <c r="M130" s="53">
        <f t="shared" si="81"/>
        <v>0</v>
      </c>
      <c r="N130" s="53">
        <f>+N55/N198</f>
        <v>0</v>
      </c>
    </row>
    <row r="131" spans="1:14" ht="12.75">
      <c r="A131" s="121"/>
      <c r="B131" s="98" t="s">
        <v>26</v>
      </c>
      <c r="C131" s="53">
        <f aca="true" t="shared" si="82" ref="C131:M131">+C56/C199</f>
        <v>0</v>
      </c>
      <c r="D131" s="53">
        <f t="shared" si="82"/>
        <v>0</v>
      </c>
      <c r="E131" s="53">
        <f t="shared" si="82"/>
        <v>0</v>
      </c>
      <c r="F131" s="53">
        <f t="shared" si="82"/>
        <v>0</v>
      </c>
      <c r="G131" s="53">
        <f t="shared" si="82"/>
        <v>0</v>
      </c>
      <c r="H131" s="53">
        <f t="shared" si="82"/>
        <v>0</v>
      </c>
      <c r="I131" s="53">
        <f t="shared" si="82"/>
        <v>0</v>
      </c>
      <c r="J131" s="53">
        <f t="shared" si="82"/>
        <v>0</v>
      </c>
      <c r="K131" s="53">
        <f t="shared" si="82"/>
        <v>0</v>
      </c>
      <c r="L131" s="53">
        <f t="shared" si="82"/>
        <v>0</v>
      </c>
      <c r="M131" s="53">
        <f t="shared" si="82"/>
        <v>0</v>
      </c>
      <c r="N131" s="53">
        <f>+N56/N199</f>
        <v>0</v>
      </c>
    </row>
    <row r="132" spans="1:14" ht="12.75">
      <c r="A132" s="121"/>
      <c r="B132" s="98" t="s">
        <v>33</v>
      </c>
      <c r="C132" s="53">
        <f aca="true" t="shared" si="83" ref="C132:N132">+C57/C200</f>
        <v>4115.967391304348</v>
      </c>
      <c r="D132" s="53">
        <f t="shared" si="83"/>
        <v>141.08125</v>
      </c>
      <c r="E132" s="53">
        <f t="shared" si="83"/>
        <v>0.004123711340206186</v>
      </c>
      <c r="F132" s="53">
        <f t="shared" si="83"/>
        <v>0.00425531914893617</v>
      </c>
      <c r="G132" s="53">
        <f t="shared" si="83"/>
        <v>0.0038095238095238095</v>
      </c>
      <c r="H132" s="53">
        <f t="shared" si="83"/>
        <v>0.003703703703703704</v>
      </c>
      <c r="I132" s="53">
        <f t="shared" si="83"/>
        <v>0.0038535645472061657</v>
      </c>
      <c r="J132" s="53">
        <f t="shared" si="83"/>
        <v>0.0038535645472061657</v>
      </c>
      <c r="K132" s="53">
        <f t="shared" si="83"/>
        <v>0.004024144869215292</v>
      </c>
      <c r="L132" s="53">
        <f t="shared" si="83"/>
        <v>-5055.863247863248</v>
      </c>
      <c r="M132" s="53">
        <f t="shared" si="83"/>
        <v>49638.00396825397</v>
      </c>
      <c r="N132" s="53">
        <f t="shared" si="83"/>
        <v>44545.1393939394</v>
      </c>
    </row>
    <row r="133" spans="1:14" ht="12.75">
      <c r="A133" s="121"/>
      <c r="B133" s="8" t="s">
        <v>36</v>
      </c>
      <c r="C133" s="53">
        <f aca="true" t="shared" si="84" ref="C133:N133">+C58/C201</f>
        <v>1202.908695652174</v>
      </c>
      <c r="D133" s="53">
        <f t="shared" si="84"/>
        <v>1152.7875</v>
      </c>
      <c r="E133" s="53">
        <f t="shared" si="84"/>
        <v>1140.9030927835051</v>
      </c>
      <c r="F133" s="53">
        <f t="shared" si="84"/>
        <v>249.65531914893617</v>
      </c>
      <c r="G133" s="53">
        <f t="shared" si="84"/>
        <v>223.50095238095238</v>
      </c>
      <c r="H133" s="53">
        <f t="shared" si="84"/>
        <v>0.07037037037037037</v>
      </c>
      <c r="I133" s="53">
        <f t="shared" si="84"/>
        <v>0.07321772639691715</v>
      </c>
      <c r="J133" s="53">
        <f t="shared" si="84"/>
        <v>0.07321772639691715</v>
      </c>
      <c r="K133" s="53">
        <f t="shared" si="84"/>
        <v>0.07645875251509054</v>
      </c>
      <c r="L133" s="53">
        <f t="shared" si="84"/>
        <v>0.0811965811965812</v>
      </c>
      <c r="M133" s="53">
        <f t="shared" si="84"/>
        <v>0.07539682539682539</v>
      </c>
      <c r="N133" s="53">
        <f t="shared" si="84"/>
        <v>0.07676767676767676</v>
      </c>
    </row>
    <row r="134" spans="1:14" ht="12.75">
      <c r="A134" s="121"/>
      <c r="B134" s="8" t="s">
        <v>41</v>
      </c>
      <c r="C134" s="53">
        <f aca="true" t="shared" si="85" ref="C134:N134">+C59/C202</f>
        <v>0</v>
      </c>
      <c r="D134" s="53">
        <f t="shared" si="85"/>
        <v>295.38958333333335</v>
      </c>
      <c r="E134" s="53">
        <f t="shared" si="85"/>
        <v>292.3443298969072</v>
      </c>
      <c r="F134" s="53">
        <f t="shared" si="85"/>
        <v>301.67446808510635</v>
      </c>
      <c r="G134" s="53">
        <f t="shared" si="85"/>
        <v>270.0704761904762</v>
      </c>
      <c r="H134" s="53">
        <f t="shared" si="85"/>
        <v>0.06851851851851852</v>
      </c>
      <c r="I134" s="53">
        <f t="shared" si="85"/>
        <v>0.07129094412331406</v>
      </c>
      <c r="J134" s="53">
        <f t="shared" si="85"/>
        <v>0.07129094412331406</v>
      </c>
      <c r="K134" s="53">
        <f t="shared" si="85"/>
        <v>0.0744466800804829</v>
      </c>
      <c r="L134" s="53">
        <f t="shared" si="85"/>
        <v>0.07905982905982906</v>
      </c>
      <c r="M134" s="53">
        <f t="shared" si="85"/>
        <v>0.07341269841269842</v>
      </c>
      <c r="N134" s="53">
        <f t="shared" si="85"/>
        <v>0.07474747474747474</v>
      </c>
    </row>
    <row r="135" spans="1:14" ht="12.75">
      <c r="A135" s="121"/>
      <c r="B135" s="8" t="s">
        <v>27</v>
      </c>
      <c r="C135" s="53">
        <f aca="true" t="shared" si="86" ref="C135:N135">+C60/C203</f>
        <v>-195.3608695652174</v>
      </c>
      <c r="D135" s="53">
        <f t="shared" si="86"/>
        <v>-187.22083333333333</v>
      </c>
      <c r="E135" s="53">
        <f t="shared" si="86"/>
        <v>-185.29072164948454</v>
      </c>
      <c r="F135" s="53">
        <f t="shared" si="86"/>
        <v>-191.20425531914893</v>
      </c>
      <c r="G135" s="53">
        <f t="shared" si="86"/>
        <v>-171.17333333333335</v>
      </c>
      <c r="H135" s="53">
        <f t="shared" si="86"/>
        <v>-166.4185185185185</v>
      </c>
      <c r="I135" s="53">
        <f t="shared" si="86"/>
        <v>-173.15221579961465</v>
      </c>
      <c r="J135" s="53">
        <f t="shared" si="86"/>
        <v>-173.15221579961465</v>
      </c>
      <c r="K135" s="53">
        <f t="shared" si="86"/>
        <v>-180.81690140845072</v>
      </c>
      <c r="L135" s="53">
        <f t="shared" si="86"/>
        <v>-192.02136752136752</v>
      </c>
      <c r="M135" s="53">
        <f t="shared" si="86"/>
        <v>-178.30555555555554</v>
      </c>
      <c r="N135" s="53">
        <f t="shared" si="86"/>
        <v>-181.54747474747475</v>
      </c>
    </row>
    <row r="136" spans="1:14" ht="12.75">
      <c r="A136" s="60"/>
      <c r="B136" s="8" t="s">
        <v>42</v>
      </c>
      <c r="C136" s="53">
        <f aca="true" t="shared" si="87" ref="C136:N136">+C61/C204</f>
        <v>0</v>
      </c>
      <c r="D136" s="53">
        <f t="shared" si="87"/>
        <v>0</v>
      </c>
      <c r="E136" s="53">
        <f t="shared" si="87"/>
        <v>0</v>
      </c>
      <c r="F136" s="53">
        <f t="shared" si="87"/>
        <v>0</v>
      </c>
      <c r="G136" s="53">
        <f t="shared" si="87"/>
        <v>0</v>
      </c>
      <c r="H136" s="53">
        <f t="shared" si="87"/>
        <v>0</v>
      </c>
      <c r="I136" s="53">
        <f t="shared" si="87"/>
        <v>0</v>
      </c>
      <c r="J136" s="53">
        <f t="shared" si="87"/>
        <v>-1222.5433526011561</v>
      </c>
      <c r="K136" s="53">
        <f t="shared" si="87"/>
        <v>-5149.327867203219</v>
      </c>
      <c r="L136" s="53">
        <f t="shared" si="87"/>
        <v>-7340.751923076924</v>
      </c>
      <c r="M136" s="53">
        <f t="shared" si="87"/>
        <v>-9529.944246031746</v>
      </c>
      <c r="N136" s="53">
        <f t="shared" si="87"/>
        <v>-12508.11494949495</v>
      </c>
    </row>
    <row r="137" spans="1:14" ht="12.75">
      <c r="A137" s="60"/>
      <c r="B137" s="81" t="s">
        <v>29</v>
      </c>
      <c r="C137" s="53">
        <f aca="true" t="shared" si="88" ref="C137:N137">+C62/C205</f>
        <v>0</v>
      </c>
      <c r="D137" s="53">
        <f t="shared" si="88"/>
        <v>1536.625</v>
      </c>
      <c r="E137" s="53">
        <f t="shared" si="88"/>
        <v>3916.719587628866</v>
      </c>
      <c r="F137" s="53">
        <f t="shared" si="88"/>
        <v>4041.7212765957447</v>
      </c>
      <c r="G137" s="53">
        <f t="shared" si="88"/>
        <v>3618.302857142857</v>
      </c>
      <c r="H137" s="53">
        <f t="shared" si="88"/>
        <v>3372.4240740740743</v>
      </c>
      <c r="I137" s="53">
        <f t="shared" si="88"/>
        <v>3508.880539499037</v>
      </c>
      <c r="J137" s="53">
        <f t="shared" si="88"/>
        <v>3253.9672447013486</v>
      </c>
      <c r="K137" s="53">
        <f t="shared" si="88"/>
        <v>1550.722334004024</v>
      </c>
      <c r="L137" s="53">
        <f t="shared" si="88"/>
        <v>1039.4423076923076</v>
      </c>
      <c r="M137" s="53">
        <f t="shared" si="88"/>
        <v>965.1964285714286</v>
      </c>
      <c r="N137" s="53">
        <f t="shared" si="88"/>
        <v>982.7454545454545</v>
      </c>
    </row>
    <row r="138" spans="1:14" ht="12.75">
      <c r="A138" s="60"/>
      <c r="B138" s="8" t="s">
        <v>24</v>
      </c>
      <c r="C138" s="53">
        <f aca="true" t="shared" si="89" ref="C138:N138">+C63/C206</f>
        <v>0</v>
      </c>
      <c r="D138" s="53">
        <f t="shared" si="89"/>
        <v>0</v>
      </c>
      <c r="E138" s="53">
        <f t="shared" si="89"/>
        <v>0</v>
      </c>
      <c r="F138" s="53">
        <f t="shared" si="89"/>
        <v>8889.73829787234</v>
      </c>
      <c r="G138" s="53">
        <f t="shared" si="89"/>
        <v>4962.337142857143</v>
      </c>
      <c r="H138" s="53">
        <f t="shared" si="89"/>
        <v>3818.9037037037037</v>
      </c>
      <c r="I138" s="53">
        <f t="shared" si="89"/>
        <v>1382.8439306358382</v>
      </c>
      <c r="J138" s="53">
        <f t="shared" si="89"/>
        <v>0.18497109826589594</v>
      </c>
      <c r="K138" s="53">
        <f t="shared" si="89"/>
        <v>0.193158953722334</v>
      </c>
      <c r="L138" s="53">
        <f t="shared" si="89"/>
        <v>0.20512820512820512</v>
      </c>
      <c r="M138" s="53">
        <f t="shared" si="89"/>
        <v>0.19047619047619047</v>
      </c>
      <c r="N138" s="53">
        <f t="shared" si="89"/>
        <v>0.19393939393939394</v>
      </c>
    </row>
    <row r="139" spans="1:15" s="56" customFormat="1" ht="12.75">
      <c r="A139" s="54"/>
      <c r="B139" s="54" t="s">
        <v>17</v>
      </c>
      <c r="C139" s="55">
        <f aca="true" t="shared" si="90" ref="C139:N139">+C64/C204</f>
        <v>24882.00434782609</v>
      </c>
      <c r="D139" s="55">
        <f t="shared" si="90"/>
        <v>14314.1625</v>
      </c>
      <c r="E139" s="55">
        <f t="shared" si="90"/>
        <v>11147.311340206186</v>
      </c>
      <c r="F139" s="55">
        <f t="shared" si="90"/>
        <v>40451.46382978724</v>
      </c>
      <c r="G139" s="55">
        <f t="shared" si="90"/>
        <v>21732.89523809524</v>
      </c>
      <c r="H139" s="55">
        <f t="shared" si="90"/>
        <v>13776.285185185185</v>
      </c>
      <c r="I139" s="55">
        <f>+I64/I204</f>
        <v>3419.4354527938344</v>
      </c>
      <c r="J139" s="55">
        <f t="shared" si="90"/>
        <v>87963.38535645472</v>
      </c>
      <c r="K139" s="55">
        <f t="shared" si="90"/>
        <v>66223.31197183099</v>
      </c>
      <c r="L139" s="55">
        <f t="shared" si="90"/>
        <v>46978.5344017094</v>
      </c>
      <c r="M139" s="55">
        <f t="shared" si="90"/>
        <v>85652.7244047619</v>
      </c>
      <c r="N139" s="55">
        <f t="shared" si="90"/>
        <v>61101.65676767677</v>
      </c>
      <c r="O139" s="14"/>
    </row>
    <row r="140" spans="1:15" s="5" customFormat="1" ht="12.7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4"/>
    </row>
    <row r="154" spans="2:15" s="63" customFormat="1" ht="18">
      <c r="B154" s="62" t="s">
        <v>39</v>
      </c>
      <c r="O154" s="68"/>
    </row>
    <row r="156" spans="1:14" ht="12.75">
      <c r="A156" s="2"/>
      <c r="B156" s="2"/>
      <c r="C156" s="80">
        <v>40179</v>
      </c>
      <c r="D156" s="80">
        <v>40210</v>
      </c>
      <c r="E156" s="80">
        <v>40238</v>
      </c>
      <c r="F156" s="80">
        <v>40269</v>
      </c>
      <c r="G156" s="80">
        <v>40299</v>
      </c>
      <c r="H156" s="80">
        <v>40330</v>
      </c>
      <c r="I156" s="80">
        <v>40360</v>
      </c>
      <c r="J156" s="80">
        <v>40391</v>
      </c>
      <c r="K156" s="80">
        <v>40422</v>
      </c>
      <c r="L156" s="80">
        <v>40452</v>
      </c>
      <c r="M156" s="113">
        <v>40483</v>
      </c>
      <c r="N156" s="114">
        <v>40513</v>
      </c>
    </row>
    <row r="157" spans="1:14" ht="12.75" customHeight="1">
      <c r="A157" s="120"/>
      <c r="B157" s="64"/>
      <c r="C157" s="65">
        <v>460</v>
      </c>
      <c r="D157" s="65">
        <v>480</v>
      </c>
      <c r="E157" s="65">
        <v>485</v>
      </c>
      <c r="F157" s="65">
        <v>470</v>
      </c>
      <c r="G157" s="65">
        <v>525</v>
      </c>
      <c r="H157" s="65">
        <v>540</v>
      </c>
      <c r="I157" s="65">
        <v>519</v>
      </c>
      <c r="J157" s="65">
        <v>519</v>
      </c>
      <c r="K157" s="65">
        <v>497</v>
      </c>
      <c r="L157" s="65">
        <v>468</v>
      </c>
      <c r="M157" s="65">
        <v>504</v>
      </c>
      <c r="N157" s="65">
        <v>495</v>
      </c>
    </row>
    <row r="158" spans="1:14" ht="12.75">
      <c r="A158" s="120"/>
      <c r="B158" s="64"/>
      <c r="C158" s="65">
        <v>460</v>
      </c>
      <c r="D158" s="65">
        <v>480</v>
      </c>
      <c r="E158" s="65">
        <v>485</v>
      </c>
      <c r="F158" s="65">
        <v>470</v>
      </c>
      <c r="G158" s="65">
        <v>525</v>
      </c>
      <c r="H158" s="65">
        <v>540</v>
      </c>
      <c r="I158" s="65">
        <v>519</v>
      </c>
      <c r="J158" s="65">
        <v>519</v>
      </c>
      <c r="K158" s="65">
        <v>497</v>
      </c>
      <c r="L158" s="65">
        <v>468</v>
      </c>
      <c r="M158" s="65">
        <v>504</v>
      </c>
      <c r="N158" s="65">
        <v>495</v>
      </c>
    </row>
    <row r="159" spans="1:14" ht="12.75">
      <c r="A159" s="120"/>
      <c r="B159" s="64"/>
      <c r="C159" s="65">
        <v>460</v>
      </c>
      <c r="D159" s="65">
        <v>480</v>
      </c>
      <c r="E159" s="65">
        <v>485</v>
      </c>
      <c r="F159" s="65">
        <v>470</v>
      </c>
      <c r="G159" s="65">
        <v>525</v>
      </c>
      <c r="H159" s="65">
        <v>540</v>
      </c>
      <c r="I159" s="65">
        <v>519</v>
      </c>
      <c r="J159" s="65">
        <v>519</v>
      </c>
      <c r="K159" s="65">
        <v>497</v>
      </c>
      <c r="L159" s="65">
        <v>468</v>
      </c>
      <c r="M159" s="65">
        <v>504</v>
      </c>
      <c r="N159" s="65">
        <v>495</v>
      </c>
    </row>
    <row r="160" spans="1:14" ht="12.75">
      <c r="A160" s="120"/>
      <c r="B160" s="64"/>
      <c r="C160" s="65">
        <v>460</v>
      </c>
      <c r="D160" s="65">
        <v>480</v>
      </c>
      <c r="E160" s="65">
        <v>485</v>
      </c>
      <c r="F160" s="65">
        <v>470</v>
      </c>
      <c r="G160" s="65">
        <v>525</v>
      </c>
      <c r="H160" s="65">
        <v>540</v>
      </c>
      <c r="I160" s="65">
        <v>519</v>
      </c>
      <c r="J160" s="65">
        <v>519</v>
      </c>
      <c r="K160" s="65">
        <v>497</v>
      </c>
      <c r="L160" s="65">
        <v>468</v>
      </c>
      <c r="M160" s="65">
        <v>504</v>
      </c>
      <c r="N160" s="65">
        <v>495</v>
      </c>
    </row>
    <row r="161" spans="1:14" ht="12.75">
      <c r="A161" s="120"/>
      <c r="B161" s="64"/>
      <c r="C161" s="65">
        <v>460</v>
      </c>
      <c r="D161" s="65">
        <v>480</v>
      </c>
      <c r="E161" s="65">
        <v>485</v>
      </c>
      <c r="F161" s="65">
        <v>470</v>
      </c>
      <c r="G161" s="65">
        <v>525</v>
      </c>
      <c r="H161" s="65">
        <v>540</v>
      </c>
      <c r="I161" s="65">
        <v>519</v>
      </c>
      <c r="J161" s="65">
        <v>519</v>
      </c>
      <c r="K161" s="65">
        <v>497</v>
      </c>
      <c r="L161" s="65">
        <v>468</v>
      </c>
      <c r="M161" s="65">
        <v>504</v>
      </c>
      <c r="N161" s="65">
        <v>495</v>
      </c>
    </row>
    <row r="162" spans="1:14" ht="12.75">
      <c r="A162" s="120"/>
      <c r="B162" s="64"/>
      <c r="C162" s="65">
        <v>460</v>
      </c>
      <c r="D162" s="65">
        <v>480</v>
      </c>
      <c r="E162" s="65">
        <v>485</v>
      </c>
      <c r="F162" s="65">
        <v>470</v>
      </c>
      <c r="G162" s="65">
        <v>525</v>
      </c>
      <c r="H162" s="65">
        <v>540</v>
      </c>
      <c r="I162" s="65">
        <v>519</v>
      </c>
      <c r="J162" s="65">
        <v>519</v>
      </c>
      <c r="K162" s="65">
        <v>497</v>
      </c>
      <c r="L162" s="65">
        <v>468</v>
      </c>
      <c r="M162" s="65">
        <v>504</v>
      </c>
      <c r="N162" s="65">
        <v>495</v>
      </c>
    </row>
    <row r="163" spans="1:14" ht="12.75">
      <c r="A163" s="120"/>
      <c r="B163" s="64"/>
      <c r="C163" s="65">
        <v>460</v>
      </c>
      <c r="D163" s="65">
        <v>480</v>
      </c>
      <c r="E163" s="65">
        <v>485</v>
      </c>
      <c r="F163" s="65">
        <v>470</v>
      </c>
      <c r="G163" s="65">
        <v>525</v>
      </c>
      <c r="H163" s="65">
        <v>540</v>
      </c>
      <c r="I163" s="65">
        <v>519</v>
      </c>
      <c r="J163" s="65">
        <v>519</v>
      </c>
      <c r="K163" s="65">
        <v>497</v>
      </c>
      <c r="L163" s="65">
        <v>468</v>
      </c>
      <c r="M163" s="65">
        <v>504</v>
      </c>
      <c r="N163" s="65">
        <v>495</v>
      </c>
    </row>
    <row r="164" spans="1:14" ht="12.75">
      <c r="A164" s="120"/>
      <c r="B164" s="64"/>
      <c r="C164" s="65">
        <v>460</v>
      </c>
      <c r="D164" s="65">
        <v>480</v>
      </c>
      <c r="E164" s="65">
        <v>485</v>
      </c>
      <c r="F164" s="65">
        <v>470</v>
      </c>
      <c r="G164" s="65">
        <v>525</v>
      </c>
      <c r="H164" s="65">
        <v>540</v>
      </c>
      <c r="I164" s="65">
        <v>519</v>
      </c>
      <c r="J164" s="65">
        <v>519</v>
      </c>
      <c r="K164" s="65">
        <v>497</v>
      </c>
      <c r="L164" s="65">
        <v>468</v>
      </c>
      <c r="M164" s="65">
        <v>504</v>
      </c>
      <c r="N164" s="65">
        <v>495</v>
      </c>
    </row>
    <row r="165" spans="1:14" ht="12.75">
      <c r="A165" s="120"/>
      <c r="B165" s="64"/>
      <c r="C165" s="65">
        <v>460</v>
      </c>
      <c r="D165" s="65">
        <v>480</v>
      </c>
      <c r="E165" s="65">
        <v>485</v>
      </c>
      <c r="F165" s="65">
        <v>470</v>
      </c>
      <c r="G165" s="65">
        <v>525</v>
      </c>
      <c r="H165" s="65">
        <v>540</v>
      </c>
      <c r="I165" s="65">
        <v>519</v>
      </c>
      <c r="J165" s="65">
        <v>519</v>
      </c>
      <c r="K165" s="65">
        <v>497</v>
      </c>
      <c r="L165" s="65">
        <v>468</v>
      </c>
      <c r="M165" s="65">
        <v>504</v>
      </c>
      <c r="N165" s="65">
        <v>495</v>
      </c>
    </row>
    <row r="166" spans="1:14" ht="12.75">
      <c r="A166" s="120"/>
      <c r="B166" s="64"/>
      <c r="C166" s="65">
        <v>460</v>
      </c>
      <c r="D166" s="65">
        <v>480</v>
      </c>
      <c r="E166" s="65">
        <v>485</v>
      </c>
      <c r="F166" s="65">
        <v>470</v>
      </c>
      <c r="G166" s="65">
        <v>525</v>
      </c>
      <c r="H166" s="65">
        <v>540</v>
      </c>
      <c r="I166" s="65">
        <v>519</v>
      </c>
      <c r="J166" s="65">
        <v>519</v>
      </c>
      <c r="K166" s="65">
        <v>497</v>
      </c>
      <c r="L166" s="65">
        <v>468</v>
      </c>
      <c r="M166" s="65">
        <v>504</v>
      </c>
      <c r="N166" s="65">
        <v>495</v>
      </c>
    </row>
    <row r="167" spans="1:14" ht="12.75">
      <c r="A167" s="120"/>
      <c r="B167" s="64"/>
      <c r="C167" s="65">
        <v>460</v>
      </c>
      <c r="D167" s="65">
        <v>480</v>
      </c>
      <c r="E167" s="65">
        <v>485</v>
      </c>
      <c r="F167" s="65">
        <v>470</v>
      </c>
      <c r="G167" s="65">
        <v>525</v>
      </c>
      <c r="H167" s="65">
        <v>540</v>
      </c>
      <c r="I167" s="65">
        <v>519</v>
      </c>
      <c r="J167" s="65">
        <v>519</v>
      </c>
      <c r="K167" s="65">
        <v>497</v>
      </c>
      <c r="L167" s="65">
        <v>468</v>
      </c>
      <c r="M167" s="65">
        <v>504</v>
      </c>
      <c r="N167" s="65">
        <v>495</v>
      </c>
    </row>
    <row r="168" spans="1:15" s="5" customFormat="1" ht="12.75">
      <c r="A168" s="10"/>
      <c r="B168" s="10"/>
      <c r="C168" s="65">
        <v>460</v>
      </c>
      <c r="D168" s="65">
        <v>480</v>
      </c>
      <c r="E168" s="65">
        <v>485</v>
      </c>
      <c r="F168" s="65">
        <v>470</v>
      </c>
      <c r="G168" s="65">
        <v>525</v>
      </c>
      <c r="H168" s="65">
        <v>540</v>
      </c>
      <c r="I168" s="65">
        <v>519</v>
      </c>
      <c r="J168" s="65">
        <v>519</v>
      </c>
      <c r="K168" s="65">
        <v>497</v>
      </c>
      <c r="L168" s="65">
        <v>468</v>
      </c>
      <c r="M168" s="65">
        <v>504</v>
      </c>
      <c r="N168" s="65">
        <v>495</v>
      </c>
      <c r="O168" s="14"/>
    </row>
    <row r="169" spans="1:14" ht="12.75" customHeight="1">
      <c r="A169" s="120"/>
      <c r="B169" s="64"/>
      <c r="C169" s="65">
        <v>460</v>
      </c>
      <c r="D169" s="65">
        <v>480</v>
      </c>
      <c r="E169" s="65">
        <v>485</v>
      </c>
      <c r="F169" s="65">
        <v>470</v>
      </c>
      <c r="G169" s="65">
        <v>525</v>
      </c>
      <c r="H169" s="65">
        <v>540</v>
      </c>
      <c r="I169" s="65">
        <v>519</v>
      </c>
      <c r="J169" s="65">
        <v>519</v>
      </c>
      <c r="K169" s="65">
        <v>497</v>
      </c>
      <c r="L169" s="65">
        <v>468</v>
      </c>
      <c r="M169" s="65">
        <v>504</v>
      </c>
      <c r="N169" s="65">
        <v>495</v>
      </c>
    </row>
    <row r="170" spans="1:14" ht="12.75">
      <c r="A170" s="120"/>
      <c r="B170" s="64"/>
      <c r="C170" s="65">
        <v>460</v>
      </c>
      <c r="D170" s="65">
        <v>480</v>
      </c>
      <c r="E170" s="65">
        <v>485</v>
      </c>
      <c r="F170" s="65">
        <v>470</v>
      </c>
      <c r="G170" s="65">
        <v>525</v>
      </c>
      <c r="H170" s="65">
        <v>540</v>
      </c>
      <c r="I170" s="65">
        <v>519</v>
      </c>
      <c r="J170" s="65">
        <v>519</v>
      </c>
      <c r="K170" s="65">
        <v>497</v>
      </c>
      <c r="L170" s="65">
        <v>468</v>
      </c>
      <c r="M170" s="65">
        <v>504</v>
      </c>
      <c r="N170" s="65">
        <v>495</v>
      </c>
    </row>
    <row r="171" spans="1:14" ht="12.75">
      <c r="A171" s="120"/>
      <c r="B171" s="64"/>
      <c r="C171" s="65">
        <v>460</v>
      </c>
      <c r="D171" s="65">
        <v>480</v>
      </c>
      <c r="E171" s="65">
        <v>485</v>
      </c>
      <c r="F171" s="65">
        <v>470</v>
      </c>
      <c r="G171" s="65">
        <v>525</v>
      </c>
      <c r="H171" s="65">
        <v>540</v>
      </c>
      <c r="I171" s="65">
        <v>519</v>
      </c>
      <c r="J171" s="65">
        <v>519</v>
      </c>
      <c r="K171" s="65">
        <v>497</v>
      </c>
      <c r="L171" s="65">
        <v>468</v>
      </c>
      <c r="M171" s="65">
        <v>504</v>
      </c>
      <c r="N171" s="65">
        <v>495</v>
      </c>
    </row>
    <row r="172" spans="1:14" ht="12.75">
      <c r="A172" s="120"/>
      <c r="B172" s="64"/>
      <c r="C172" s="65">
        <v>460</v>
      </c>
      <c r="D172" s="65">
        <v>480</v>
      </c>
      <c r="E172" s="65">
        <v>485</v>
      </c>
      <c r="F172" s="65">
        <v>470</v>
      </c>
      <c r="G172" s="65">
        <v>525</v>
      </c>
      <c r="H172" s="65">
        <v>540</v>
      </c>
      <c r="I172" s="65">
        <v>519</v>
      </c>
      <c r="J172" s="65">
        <v>519</v>
      </c>
      <c r="K172" s="65">
        <v>497</v>
      </c>
      <c r="L172" s="65">
        <v>468</v>
      </c>
      <c r="M172" s="65">
        <v>504</v>
      </c>
      <c r="N172" s="65">
        <v>495</v>
      </c>
    </row>
    <row r="173" spans="1:14" ht="12.75">
      <c r="A173" s="120"/>
      <c r="B173" s="64"/>
      <c r="C173" s="65">
        <v>460</v>
      </c>
      <c r="D173" s="65">
        <v>480</v>
      </c>
      <c r="E173" s="65">
        <v>485</v>
      </c>
      <c r="F173" s="65">
        <v>470</v>
      </c>
      <c r="G173" s="65">
        <v>525</v>
      </c>
      <c r="H173" s="65">
        <v>540</v>
      </c>
      <c r="I173" s="65">
        <v>519</v>
      </c>
      <c r="J173" s="65">
        <v>519</v>
      </c>
      <c r="K173" s="65">
        <v>497</v>
      </c>
      <c r="L173" s="65">
        <v>468</v>
      </c>
      <c r="M173" s="65">
        <v>504</v>
      </c>
      <c r="N173" s="65">
        <v>495</v>
      </c>
    </row>
    <row r="174" spans="1:14" ht="12.75">
      <c r="A174" s="120"/>
      <c r="B174" s="64"/>
      <c r="C174" s="65">
        <v>460</v>
      </c>
      <c r="D174" s="65">
        <v>480</v>
      </c>
      <c r="E174" s="65">
        <v>485</v>
      </c>
      <c r="F174" s="65">
        <v>470</v>
      </c>
      <c r="G174" s="65">
        <v>525</v>
      </c>
      <c r="H174" s="65">
        <v>540</v>
      </c>
      <c r="I174" s="65">
        <v>519</v>
      </c>
      <c r="J174" s="65">
        <v>519</v>
      </c>
      <c r="K174" s="65">
        <v>497</v>
      </c>
      <c r="L174" s="65">
        <v>468</v>
      </c>
      <c r="M174" s="65">
        <v>504</v>
      </c>
      <c r="N174" s="65">
        <v>495</v>
      </c>
    </row>
    <row r="175" spans="1:14" ht="12.75">
      <c r="A175" s="120"/>
      <c r="B175" s="64"/>
      <c r="C175" s="65">
        <v>460</v>
      </c>
      <c r="D175" s="65">
        <v>480</v>
      </c>
      <c r="E175" s="65">
        <v>485</v>
      </c>
      <c r="F175" s="65">
        <v>470</v>
      </c>
      <c r="G175" s="65">
        <v>525</v>
      </c>
      <c r="H175" s="65">
        <v>540</v>
      </c>
      <c r="I175" s="65">
        <v>519</v>
      </c>
      <c r="J175" s="65">
        <v>519</v>
      </c>
      <c r="K175" s="65">
        <v>497</v>
      </c>
      <c r="L175" s="65">
        <v>468</v>
      </c>
      <c r="M175" s="65">
        <v>504</v>
      </c>
      <c r="N175" s="65">
        <v>495</v>
      </c>
    </row>
    <row r="176" spans="1:14" ht="12.75">
      <c r="A176" s="120"/>
      <c r="B176" s="64"/>
      <c r="C176" s="65">
        <v>460</v>
      </c>
      <c r="D176" s="65">
        <v>480</v>
      </c>
      <c r="E176" s="65">
        <v>485</v>
      </c>
      <c r="F176" s="65">
        <v>470</v>
      </c>
      <c r="G176" s="65">
        <v>525</v>
      </c>
      <c r="H176" s="65">
        <v>540</v>
      </c>
      <c r="I176" s="65">
        <v>519</v>
      </c>
      <c r="J176" s="65">
        <v>519</v>
      </c>
      <c r="K176" s="65">
        <v>497</v>
      </c>
      <c r="L176" s="65">
        <v>468</v>
      </c>
      <c r="M176" s="65">
        <v>504</v>
      </c>
      <c r="N176" s="65">
        <v>495</v>
      </c>
    </row>
    <row r="177" spans="1:14" ht="12.75">
      <c r="A177" s="120"/>
      <c r="B177" s="64"/>
      <c r="C177" s="65">
        <v>460</v>
      </c>
      <c r="D177" s="65">
        <v>480</v>
      </c>
      <c r="E177" s="65">
        <v>485</v>
      </c>
      <c r="F177" s="65">
        <v>470</v>
      </c>
      <c r="G177" s="65">
        <v>525</v>
      </c>
      <c r="H177" s="65">
        <v>540</v>
      </c>
      <c r="I177" s="65">
        <v>519</v>
      </c>
      <c r="J177" s="65">
        <v>519</v>
      </c>
      <c r="K177" s="65">
        <v>497</v>
      </c>
      <c r="L177" s="65">
        <v>468</v>
      </c>
      <c r="M177" s="65">
        <v>504</v>
      </c>
      <c r="N177" s="65">
        <v>495</v>
      </c>
    </row>
    <row r="178" spans="1:14" ht="12.75">
      <c r="A178" s="120"/>
      <c r="B178" s="64"/>
      <c r="C178" s="65">
        <v>460</v>
      </c>
      <c r="D178" s="65">
        <v>480</v>
      </c>
      <c r="E178" s="65">
        <v>485</v>
      </c>
      <c r="F178" s="65">
        <v>470</v>
      </c>
      <c r="G178" s="65">
        <v>525</v>
      </c>
      <c r="H178" s="65">
        <v>540</v>
      </c>
      <c r="I178" s="65">
        <v>519</v>
      </c>
      <c r="J178" s="65">
        <v>519</v>
      </c>
      <c r="K178" s="65">
        <v>497</v>
      </c>
      <c r="L178" s="65">
        <v>468</v>
      </c>
      <c r="M178" s="65">
        <v>504</v>
      </c>
      <c r="N178" s="65">
        <v>495</v>
      </c>
    </row>
    <row r="179" spans="1:14" ht="12.75">
      <c r="A179" s="120"/>
      <c r="B179" s="64"/>
      <c r="C179" s="65">
        <v>460</v>
      </c>
      <c r="D179" s="65">
        <v>480</v>
      </c>
      <c r="E179" s="65">
        <v>485</v>
      </c>
      <c r="F179" s="65">
        <v>470</v>
      </c>
      <c r="G179" s="65">
        <v>525</v>
      </c>
      <c r="H179" s="65">
        <v>540</v>
      </c>
      <c r="I179" s="65">
        <v>519</v>
      </c>
      <c r="J179" s="65">
        <v>519</v>
      </c>
      <c r="K179" s="65">
        <v>497</v>
      </c>
      <c r="L179" s="65">
        <v>468</v>
      </c>
      <c r="M179" s="65">
        <v>504</v>
      </c>
      <c r="N179" s="65">
        <v>495</v>
      </c>
    </row>
    <row r="180" spans="1:15" s="5" customFormat="1" ht="12.75">
      <c r="A180" s="10"/>
      <c r="B180" s="10"/>
      <c r="C180" s="65">
        <v>460</v>
      </c>
      <c r="D180" s="65">
        <v>480</v>
      </c>
      <c r="E180" s="65">
        <v>485</v>
      </c>
      <c r="F180" s="65">
        <v>470</v>
      </c>
      <c r="G180" s="65">
        <v>525</v>
      </c>
      <c r="H180" s="65">
        <v>540</v>
      </c>
      <c r="I180" s="65">
        <v>519</v>
      </c>
      <c r="J180" s="65">
        <v>519</v>
      </c>
      <c r="K180" s="65">
        <v>497</v>
      </c>
      <c r="L180" s="65">
        <v>468</v>
      </c>
      <c r="M180" s="65">
        <v>504</v>
      </c>
      <c r="N180" s="65">
        <v>495</v>
      </c>
      <c r="O180" s="14"/>
    </row>
    <row r="181" spans="1:14" ht="12.75">
      <c r="A181" s="120"/>
      <c r="B181" s="64"/>
      <c r="C181" s="65">
        <v>460</v>
      </c>
      <c r="D181" s="65">
        <v>480</v>
      </c>
      <c r="E181" s="65">
        <v>485</v>
      </c>
      <c r="F181" s="65">
        <v>470</v>
      </c>
      <c r="G181" s="65">
        <v>525</v>
      </c>
      <c r="H181" s="65">
        <v>540</v>
      </c>
      <c r="I181" s="65">
        <v>519</v>
      </c>
      <c r="J181" s="65">
        <v>519</v>
      </c>
      <c r="K181" s="65">
        <v>497</v>
      </c>
      <c r="L181" s="65">
        <v>468</v>
      </c>
      <c r="M181" s="65">
        <v>504</v>
      </c>
      <c r="N181" s="65">
        <v>495</v>
      </c>
    </row>
    <row r="182" spans="1:14" ht="12.75">
      <c r="A182" s="120"/>
      <c r="B182" s="64"/>
      <c r="C182" s="65">
        <v>460</v>
      </c>
      <c r="D182" s="65">
        <v>480</v>
      </c>
      <c r="E182" s="65">
        <v>485</v>
      </c>
      <c r="F182" s="65">
        <v>470</v>
      </c>
      <c r="G182" s="65">
        <v>525</v>
      </c>
      <c r="H182" s="65">
        <v>540</v>
      </c>
      <c r="I182" s="65">
        <v>519</v>
      </c>
      <c r="J182" s="65">
        <v>519</v>
      </c>
      <c r="K182" s="65">
        <v>497</v>
      </c>
      <c r="L182" s="65">
        <v>468</v>
      </c>
      <c r="M182" s="65">
        <v>504</v>
      </c>
      <c r="N182" s="65">
        <v>495</v>
      </c>
    </row>
    <row r="183" spans="1:14" ht="12.75">
      <c r="A183" s="120"/>
      <c r="B183" s="64"/>
      <c r="C183" s="65">
        <v>460</v>
      </c>
      <c r="D183" s="65">
        <v>480</v>
      </c>
      <c r="E183" s="65">
        <v>485</v>
      </c>
      <c r="F183" s="65">
        <v>470</v>
      </c>
      <c r="G183" s="65">
        <v>525</v>
      </c>
      <c r="H183" s="65">
        <v>540</v>
      </c>
      <c r="I183" s="65">
        <v>519</v>
      </c>
      <c r="J183" s="65">
        <v>519</v>
      </c>
      <c r="K183" s="65">
        <v>497</v>
      </c>
      <c r="L183" s="65">
        <v>468</v>
      </c>
      <c r="M183" s="65">
        <v>504</v>
      </c>
      <c r="N183" s="65">
        <v>495</v>
      </c>
    </row>
    <row r="184" spans="1:14" ht="12.75">
      <c r="A184" s="120"/>
      <c r="B184" s="64"/>
      <c r="C184" s="65">
        <v>460</v>
      </c>
      <c r="D184" s="65">
        <v>480</v>
      </c>
      <c r="E184" s="65">
        <v>485</v>
      </c>
      <c r="F184" s="65">
        <v>470</v>
      </c>
      <c r="G184" s="65">
        <v>525</v>
      </c>
      <c r="H184" s="65">
        <v>540</v>
      </c>
      <c r="I184" s="65">
        <v>519</v>
      </c>
      <c r="J184" s="65">
        <v>519</v>
      </c>
      <c r="K184" s="65">
        <v>497</v>
      </c>
      <c r="L184" s="65">
        <v>468</v>
      </c>
      <c r="M184" s="65">
        <v>504</v>
      </c>
      <c r="N184" s="65">
        <v>495</v>
      </c>
    </row>
    <row r="185" spans="1:14" ht="12.75">
      <c r="A185" s="120"/>
      <c r="B185" s="64"/>
      <c r="C185" s="65">
        <v>460</v>
      </c>
      <c r="D185" s="65">
        <v>480</v>
      </c>
      <c r="E185" s="65">
        <v>485</v>
      </c>
      <c r="F185" s="65">
        <v>470</v>
      </c>
      <c r="G185" s="65">
        <v>525</v>
      </c>
      <c r="H185" s="65">
        <v>540</v>
      </c>
      <c r="I185" s="65">
        <v>519</v>
      </c>
      <c r="J185" s="65">
        <v>519</v>
      </c>
      <c r="K185" s="65">
        <v>497</v>
      </c>
      <c r="L185" s="65">
        <v>468</v>
      </c>
      <c r="M185" s="65">
        <v>504</v>
      </c>
      <c r="N185" s="65">
        <v>495</v>
      </c>
    </row>
    <row r="186" spans="1:14" ht="12.75">
      <c r="A186" s="120"/>
      <c r="B186" s="64"/>
      <c r="C186" s="65">
        <v>460</v>
      </c>
      <c r="D186" s="65">
        <v>480</v>
      </c>
      <c r="E186" s="65">
        <v>485</v>
      </c>
      <c r="F186" s="65">
        <v>470</v>
      </c>
      <c r="G186" s="65">
        <v>525</v>
      </c>
      <c r="H186" s="65">
        <v>540</v>
      </c>
      <c r="I186" s="65">
        <v>519</v>
      </c>
      <c r="J186" s="65">
        <v>519</v>
      </c>
      <c r="K186" s="65">
        <v>497</v>
      </c>
      <c r="L186" s="65">
        <v>468</v>
      </c>
      <c r="M186" s="65">
        <v>504</v>
      </c>
      <c r="N186" s="65">
        <v>495</v>
      </c>
    </row>
    <row r="187" spans="1:14" ht="12.75">
      <c r="A187" s="120"/>
      <c r="B187" s="64"/>
      <c r="C187" s="65">
        <v>460</v>
      </c>
      <c r="D187" s="65">
        <v>480</v>
      </c>
      <c r="E187" s="65">
        <v>485</v>
      </c>
      <c r="F187" s="65">
        <v>470</v>
      </c>
      <c r="G187" s="65">
        <v>525</v>
      </c>
      <c r="H187" s="65">
        <v>540</v>
      </c>
      <c r="I187" s="65">
        <v>519</v>
      </c>
      <c r="J187" s="65">
        <v>519</v>
      </c>
      <c r="K187" s="65">
        <v>497</v>
      </c>
      <c r="L187" s="65">
        <v>468</v>
      </c>
      <c r="M187" s="65">
        <v>504</v>
      </c>
      <c r="N187" s="65">
        <v>495</v>
      </c>
    </row>
    <row r="188" spans="1:14" ht="12.75">
      <c r="A188" s="120"/>
      <c r="B188" s="64"/>
      <c r="C188" s="65">
        <v>460</v>
      </c>
      <c r="D188" s="65">
        <v>480</v>
      </c>
      <c r="E188" s="65">
        <v>485</v>
      </c>
      <c r="F188" s="65">
        <v>470</v>
      </c>
      <c r="G188" s="65">
        <v>525</v>
      </c>
      <c r="H188" s="65">
        <v>540</v>
      </c>
      <c r="I188" s="65">
        <v>519</v>
      </c>
      <c r="J188" s="65">
        <v>519</v>
      </c>
      <c r="K188" s="65">
        <v>497</v>
      </c>
      <c r="L188" s="65">
        <v>468</v>
      </c>
      <c r="M188" s="65">
        <v>504</v>
      </c>
      <c r="N188" s="65">
        <v>495</v>
      </c>
    </row>
    <row r="189" spans="1:14" ht="12.75">
      <c r="A189" s="120"/>
      <c r="B189" s="64"/>
      <c r="C189" s="65">
        <v>460</v>
      </c>
      <c r="D189" s="65">
        <v>480</v>
      </c>
      <c r="E189" s="65">
        <v>485</v>
      </c>
      <c r="F189" s="65">
        <v>470</v>
      </c>
      <c r="G189" s="65">
        <v>525</v>
      </c>
      <c r="H189" s="65">
        <v>540</v>
      </c>
      <c r="I189" s="65">
        <v>519</v>
      </c>
      <c r="J189" s="65">
        <v>519</v>
      </c>
      <c r="K189" s="65">
        <v>497</v>
      </c>
      <c r="L189" s="65">
        <v>468</v>
      </c>
      <c r="M189" s="65">
        <v>504</v>
      </c>
      <c r="N189" s="65">
        <v>495</v>
      </c>
    </row>
    <row r="190" spans="1:14" ht="12.75">
      <c r="A190" s="120"/>
      <c r="B190" s="64"/>
      <c r="C190" s="65">
        <v>460</v>
      </c>
      <c r="D190" s="65">
        <v>480</v>
      </c>
      <c r="E190" s="65">
        <v>485</v>
      </c>
      <c r="F190" s="65">
        <v>470</v>
      </c>
      <c r="G190" s="65">
        <v>525</v>
      </c>
      <c r="H190" s="65">
        <v>540</v>
      </c>
      <c r="I190" s="65">
        <v>519</v>
      </c>
      <c r="J190" s="65">
        <v>519</v>
      </c>
      <c r="K190" s="65">
        <v>497</v>
      </c>
      <c r="L190" s="65">
        <v>468</v>
      </c>
      <c r="M190" s="65">
        <v>504</v>
      </c>
      <c r="N190" s="65">
        <v>495</v>
      </c>
    </row>
    <row r="191" spans="1:14" ht="12.75">
      <c r="A191" s="120"/>
      <c r="B191" s="64"/>
      <c r="C191" s="65">
        <v>460</v>
      </c>
      <c r="D191" s="65">
        <v>480</v>
      </c>
      <c r="E191" s="65">
        <v>485</v>
      </c>
      <c r="F191" s="65">
        <v>470</v>
      </c>
      <c r="G191" s="65">
        <v>525</v>
      </c>
      <c r="H191" s="65">
        <v>540</v>
      </c>
      <c r="I191" s="65">
        <v>519</v>
      </c>
      <c r="J191" s="65">
        <v>519</v>
      </c>
      <c r="K191" s="65">
        <v>497</v>
      </c>
      <c r="L191" s="65">
        <v>468</v>
      </c>
      <c r="M191" s="65">
        <v>504</v>
      </c>
      <c r="N191" s="65">
        <v>495</v>
      </c>
    </row>
    <row r="192" spans="1:15" s="5" customFormat="1" ht="12.75">
      <c r="A192" s="10"/>
      <c r="B192" s="10"/>
      <c r="C192" s="65">
        <v>460</v>
      </c>
      <c r="D192" s="65">
        <v>480</v>
      </c>
      <c r="E192" s="65">
        <v>485</v>
      </c>
      <c r="F192" s="65">
        <v>470</v>
      </c>
      <c r="G192" s="65">
        <v>525</v>
      </c>
      <c r="H192" s="65">
        <v>540</v>
      </c>
      <c r="I192" s="65">
        <v>519</v>
      </c>
      <c r="J192" s="65">
        <v>519</v>
      </c>
      <c r="K192" s="65">
        <v>497</v>
      </c>
      <c r="L192" s="65">
        <v>468</v>
      </c>
      <c r="M192" s="65">
        <v>504</v>
      </c>
      <c r="N192" s="65">
        <v>495</v>
      </c>
      <c r="O192" s="14"/>
    </row>
    <row r="193" spans="1:14" ht="12.75">
      <c r="A193" s="120"/>
      <c r="B193" s="64"/>
      <c r="C193" s="65">
        <v>460</v>
      </c>
      <c r="D193" s="65">
        <v>480</v>
      </c>
      <c r="E193" s="65">
        <v>485</v>
      </c>
      <c r="F193" s="65">
        <v>470</v>
      </c>
      <c r="G193" s="65">
        <v>525</v>
      </c>
      <c r="H193" s="65">
        <v>540</v>
      </c>
      <c r="I193" s="65">
        <v>519</v>
      </c>
      <c r="J193" s="65">
        <v>519</v>
      </c>
      <c r="K193" s="65">
        <v>497</v>
      </c>
      <c r="L193" s="65">
        <v>468</v>
      </c>
      <c r="M193" s="65">
        <v>504</v>
      </c>
      <c r="N193" s="65">
        <v>495</v>
      </c>
    </row>
    <row r="194" spans="1:14" ht="12.75">
      <c r="A194" s="120"/>
      <c r="B194" s="64"/>
      <c r="C194" s="65">
        <v>460</v>
      </c>
      <c r="D194" s="65">
        <v>480</v>
      </c>
      <c r="E194" s="65">
        <v>485</v>
      </c>
      <c r="F194" s="65">
        <v>470</v>
      </c>
      <c r="G194" s="65">
        <v>525</v>
      </c>
      <c r="H194" s="65">
        <v>540</v>
      </c>
      <c r="I194" s="65">
        <v>519</v>
      </c>
      <c r="J194" s="65">
        <v>519</v>
      </c>
      <c r="K194" s="65">
        <v>497</v>
      </c>
      <c r="L194" s="65">
        <v>468</v>
      </c>
      <c r="M194" s="65">
        <v>504</v>
      </c>
      <c r="N194" s="65">
        <v>495</v>
      </c>
    </row>
    <row r="195" spans="1:14" ht="12.75">
      <c r="A195" s="120"/>
      <c r="B195" s="64"/>
      <c r="C195" s="65">
        <v>460</v>
      </c>
      <c r="D195" s="65">
        <v>480</v>
      </c>
      <c r="E195" s="65">
        <v>485</v>
      </c>
      <c r="F195" s="65">
        <v>470</v>
      </c>
      <c r="G195" s="65">
        <v>525</v>
      </c>
      <c r="H195" s="65">
        <v>540</v>
      </c>
      <c r="I195" s="65">
        <v>519</v>
      </c>
      <c r="J195" s="65">
        <v>519</v>
      </c>
      <c r="K195" s="65">
        <v>497</v>
      </c>
      <c r="L195" s="65">
        <v>468</v>
      </c>
      <c r="M195" s="65">
        <v>504</v>
      </c>
      <c r="N195" s="65">
        <v>495</v>
      </c>
    </row>
    <row r="196" spans="1:14" ht="12.75">
      <c r="A196" s="120"/>
      <c r="B196" s="64"/>
      <c r="C196" s="65">
        <v>460</v>
      </c>
      <c r="D196" s="65">
        <v>480</v>
      </c>
      <c r="E196" s="65">
        <v>485</v>
      </c>
      <c r="F196" s="65">
        <v>470</v>
      </c>
      <c r="G196" s="65">
        <v>525</v>
      </c>
      <c r="H196" s="65">
        <v>540</v>
      </c>
      <c r="I196" s="65">
        <v>519</v>
      </c>
      <c r="J196" s="65">
        <v>519</v>
      </c>
      <c r="K196" s="65">
        <v>497</v>
      </c>
      <c r="L196" s="65">
        <v>468</v>
      </c>
      <c r="M196" s="65">
        <v>504</v>
      </c>
      <c r="N196" s="65">
        <v>495</v>
      </c>
    </row>
    <row r="197" spans="1:14" ht="12.75">
      <c r="A197" s="120"/>
      <c r="B197" s="64"/>
      <c r="C197" s="65">
        <v>460</v>
      </c>
      <c r="D197" s="65">
        <v>480</v>
      </c>
      <c r="E197" s="65">
        <v>485</v>
      </c>
      <c r="F197" s="65">
        <v>470</v>
      </c>
      <c r="G197" s="65">
        <v>525</v>
      </c>
      <c r="H197" s="65">
        <v>540</v>
      </c>
      <c r="I197" s="65">
        <v>519</v>
      </c>
      <c r="J197" s="65">
        <v>519</v>
      </c>
      <c r="K197" s="65">
        <v>497</v>
      </c>
      <c r="L197" s="65">
        <v>468</v>
      </c>
      <c r="M197" s="65">
        <v>504</v>
      </c>
      <c r="N197" s="65">
        <v>495</v>
      </c>
    </row>
    <row r="198" spans="1:14" ht="12.75">
      <c r="A198" s="120"/>
      <c r="B198" s="64"/>
      <c r="C198" s="65">
        <v>460</v>
      </c>
      <c r="D198" s="65">
        <v>480</v>
      </c>
      <c r="E198" s="65">
        <v>485</v>
      </c>
      <c r="F198" s="65">
        <v>470</v>
      </c>
      <c r="G198" s="65">
        <v>525</v>
      </c>
      <c r="H198" s="65">
        <v>540</v>
      </c>
      <c r="I198" s="65">
        <v>519</v>
      </c>
      <c r="J198" s="65">
        <v>519</v>
      </c>
      <c r="K198" s="65">
        <v>497</v>
      </c>
      <c r="L198" s="65">
        <v>468</v>
      </c>
      <c r="M198" s="65">
        <v>504</v>
      </c>
      <c r="N198" s="65">
        <v>495</v>
      </c>
    </row>
    <row r="199" spans="1:14" ht="12.75">
      <c r="A199" s="120"/>
      <c r="B199" s="64"/>
      <c r="C199" s="65">
        <v>460</v>
      </c>
      <c r="D199" s="65">
        <v>480</v>
      </c>
      <c r="E199" s="65">
        <v>485</v>
      </c>
      <c r="F199" s="65">
        <v>470</v>
      </c>
      <c r="G199" s="65">
        <v>525</v>
      </c>
      <c r="H199" s="65">
        <v>540</v>
      </c>
      <c r="I199" s="65">
        <v>519</v>
      </c>
      <c r="J199" s="65">
        <v>519</v>
      </c>
      <c r="K199" s="65">
        <v>497</v>
      </c>
      <c r="L199" s="65">
        <v>468</v>
      </c>
      <c r="M199" s="65">
        <v>504</v>
      </c>
      <c r="N199" s="65">
        <v>495</v>
      </c>
    </row>
    <row r="200" spans="1:14" ht="12.75">
      <c r="A200" s="120"/>
      <c r="B200" s="64"/>
      <c r="C200" s="65">
        <v>460</v>
      </c>
      <c r="D200" s="65">
        <v>480</v>
      </c>
      <c r="E200" s="65">
        <v>485</v>
      </c>
      <c r="F200" s="65">
        <v>470</v>
      </c>
      <c r="G200" s="65">
        <v>525</v>
      </c>
      <c r="H200" s="65">
        <v>540</v>
      </c>
      <c r="I200" s="65">
        <v>519</v>
      </c>
      <c r="J200" s="65">
        <v>519</v>
      </c>
      <c r="K200" s="65">
        <v>497</v>
      </c>
      <c r="L200" s="65">
        <v>468</v>
      </c>
      <c r="M200" s="65">
        <v>504</v>
      </c>
      <c r="N200" s="65">
        <v>495</v>
      </c>
    </row>
    <row r="201" spans="1:14" ht="12.75">
      <c r="A201" s="120"/>
      <c r="B201" s="64"/>
      <c r="C201" s="65">
        <v>460</v>
      </c>
      <c r="D201" s="65">
        <v>480</v>
      </c>
      <c r="E201" s="65">
        <v>485</v>
      </c>
      <c r="F201" s="65">
        <v>470</v>
      </c>
      <c r="G201" s="65">
        <v>525</v>
      </c>
      <c r="H201" s="65">
        <v>540</v>
      </c>
      <c r="I201" s="65">
        <v>519</v>
      </c>
      <c r="J201" s="65">
        <v>519</v>
      </c>
      <c r="K201" s="65">
        <v>497</v>
      </c>
      <c r="L201" s="65">
        <v>468</v>
      </c>
      <c r="M201" s="65">
        <v>504</v>
      </c>
      <c r="N201" s="65">
        <v>495</v>
      </c>
    </row>
    <row r="202" spans="1:14" ht="12.75">
      <c r="A202" s="120"/>
      <c r="B202" s="64"/>
      <c r="C202" s="65">
        <v>460</v>
      </c>
      <c r="D202" s="65">
        <v>480</v>
      </c>
      <c r="E202" s="65">
        <v>485</v>
      </c>
      <c r="F202" s="65">
        <v>470</v>
      </c>
      <c r="G202" s="65">
        <v>525</v>
      </c>
      <c r="H202" s="65">
        <v>540</v>
      </c>
      <c r="I202" s="65">
        <v>519</v>
      </c>
      <c r="J202" s="65">
        <v>519</v>
      </c>
      <c r="K202" s="65">
        <v>497</v>
      </c>
      <c r="L202" s="65">
        <v>468</v>
      </c>
      <c r="M202" s="65">
        <v>504</v>
      </c>
      <c r="N202" s="65">
        <v>495</v>
      </c>
    </row>
    <row r="203" spans="1:14" ht="12.75">
      <c r="A203" s="120"/>
      <c r="B203" s="64"/>
      <c r="C203" s="65">
        <v>460</v>
      </c>
      <c r="D203" s="65">
        <v>480</v>
      </c>
      <c r="E203" s="65">
        <v>485</v>
      </c>
      <c r="F203" s="65">
        <v>470</v>
      </c>
      <c r="G203" s="65">
        <v>525</v>
      </c>
      <c r="H203" s="65">
        <v>540</v>
      </c>
      <c r="I203" s="65">
        <v>519</v>
      </c>
      <c r="J203" s="65">
        <v>519</v>
      </c>
      <c r="K203" s="65">
        <v>497</v>
      </c>
      <c r="L203" s="65">
        <v>468</v>
      </c>
      <c r="M203" s="65">
        <v>504</v>
      </c>
      <c r="N203" s="65">
        <v>495</v>
      </c>
    </row>
    <row r="204" spans="1:15" s="5" customFormat="1" ht="12.75">
      <c r="A204" s="10"/>
      <c r="B204" s="10"/>
      <c r="C204" s="65">
        <v>460</v>
      </c>
      <c r="D204" s="65">
        <v>480</v>
      </c>
      <c r="E204" s="65">
        <v>485</v>
      </c>
      <c r="F204" s="65">
        <v>470</v>
      </c>
      <c r="G204" s="65">
        <v>525</v>
      </c>
      <c r="H204" s="65">
        <v>540</v>
      </c>
      <c r="I204" s="65">
        <v>519</v>
      </c>
      <c r="J204" s="65">
        <v>519</v>
      </c>
      <c r="K204" s="65">
        <v>497</v>
      </c>
      <c r="L204" s="65">
        <v>468</v>
      </c>
      <c r="M204" s="65">
        <v>504</v>
      </c>
      <c r="N204" s="65">
        <v>495</v>
      </c>
      <c r="O204" s="14"/>
    </row>
    <row r="205" spans="1:15" s="5" customFormat="1" ht="12.75">
      <c r="A205" s="10"/>
      <c r="B205" s="10"/>
      <c r="C205" s="65">
        <v>460</v>
      </c>
      <c r="D205" s="65">
        <v>480</v>
      </c>
      <c r="E205" s="65">
        <v>485</v>
      </c>
      <c r="F205" s="65">
        <v>470</v>
      </c>
      <c r="G205" s="65">
        <v>525</v>
      </c>
      <c r="H205" s="65">
        <v>540</v>
      </c>
      <c r="I205" s="65">
        <v>519</v>
      </c>
      <c r="J205" s="65">
        <v>519</v>
      </c>
      <c r="K205" s="65">
        <v>497</v>
      </c>
      <c r="L205" s="65">
        <v>468</v>
      </c>
      <c r="M205" s="65">
        <v>504</v>
      </c>
      <c r="N205" s="65">
        <v>495</v>
      </c>
      <c r="O205" s="14"/>
    </row>
    <row r="206" spans="3:14" ht="12.75">
      <c r="C206" s="65">
        <v>460</v>
      </c>
      <c r="D206" s="65">
        <v>480</v>
      </c>
      <c r="E206" s="65">
        <v>485</v>
      </c>
      <c r="F206" s="65">
        <v>470</v>
      </c>
      <c r="G206" s="65">
        <v>525</v>
      </c>
      <c r="H206" s="65">
        <v>540</v>
      </c>
      <c r="I206" s="65">
        <v>519</v>
      </c>
      <c r="J206" s="65">
        <v>519</v>
      </c>
      <c r="K206" s="65">
        <v>497</v>
      </c>
      <c r="L206" s="65">
        <v>468</v>
      </c>
      <c r="M206" s="65">
        <v>504</v>
      </c>
      <c r="N206" s="65">
        <v>495</v>
      </c>
    </row>
    <row r="207" spans="3:14" ht="12.75">
      <c r="C207" s="65">
        <v>460</v>
      </c>
      <c r="D207" s="65">
        <v>480</v>
      </c>
      <c r="E207" s="65">
        <v>485</v>
      </c>
      <c r="F207" s="65">
        <v>470</v>
      </c>
      <c r="G207" s="65">
        <v>525</v>
      </c>
      <c r="H207" s="65">
        <v>540</v>
      </c>
      <c r="I207" s="65">
        <v>519</v>
      </c>
      <c r="J207" s="65">
        <v>519</v>
      </c>
      <c r="K207" s="65">
        <v>497</v>
      </c>
      <c r="L207" s="65">
        <v>468</v>
      </c>
      <c r="M207" s="65">
        <v>504</v>
      </c>
      <c r="N207" s="65">
        <v>495</v>
      </c>
    </row>
    <row r="208" spans="3:14" ht="12.75">
      <c r="C208" s="65">
        <v>460</v>
      </c>
      <c r="D208" s="65">
        <v>480</v>
      </c>
      <c r="E208" s="65">
        <v>485</v>
      </c>
      <c r="F208" s="65">
        <v>470</v>
      </c>
      <c r="G208" s="65">
        <v>525</v>
      </c>
      <c r="H208" s="65">
        <v>540</v>
      </c>
      <c r="I208" s="65">
        <v>519</v>
      </c>
      <c r="J208" s="65">
        <v>519</v>
      </c>
      <c r="K208" s="65">
        <v>497</v>
      </c>
      <c r="L208" s="65">
        <v>468</v>
      </c>
      <c r="M208" s="65">
        <v>504</v>
      </c>
      <c r="N208" s="65">
        <v>495</v>
      </c>
    </row>
    <row r="209" spans="3:14" ht="12.75">
      <c r="C209" s="65">
        <v>460</v>
      </c>
      <c r="D209" s="65">
        <v>480</v>
      </c>
      <c r="E209" s="65">
        <v>485</v>
      </c>
      <c r="F209" s="65">
        <v>470</v>
      </c>
      <c r="G209" s="65">
        <v>525</v>
      </c>
      <c r="H209" s="65">
        <v>540</v>
      </c>
      <c r="I209" s="65">
        <v>519</v>
      </c>
      <c r="J209" s="65">
        <v>519</v>
      </c>
      <c r="K209" s="65">
        <v>497</v>
      </c>
      <c r="L209" s="65">
        <v>468</v>
      </c>
      <c r="M209" s="65">
        <v>504</v>
      </c>
      <c r="N209" s="65">
        <v>495</v>
      </c>
    </row>
    <row r="210" spans="3:14" ht="12.75">
      <c r="C210" s="65">
        <v>460</v>
      </c>
      <c r="D210" s="65">
        <v>480</v>
      </c>
      <c r="E210" s="65">
        <v>485</v>
      </c>
      <c r="F210" s="65">
        <v>470</v>
      </c>
      <c r="G210" s="65">
        <v>525</v>
      </c>
      <c r="H210" s="65">
        <v>540</v>
      </c>
      <c r="I210" s="65">
        <v>519</v>
      </c>
      <c r="J210" s="65">
        <v>519</v>
      </c>
      <c r="K210" s="65">
        <v>497</v>
      </c>
      <c r="L210" s="65">
        <v>468</v>
      </c>
      <c r="M210" s="65">
        <v>504</v>
      </c>
      <c r="N210" s="65">
        <v>495</v>
      </c>
    </row>
    <row r="211" spans="3:14" ht="12.75">
      <c r="C211" s="65">
        <v>460</v>
      </c>
      <c r="D211" s="65">
        <v>480</v>
      </c>
      <c r="E211" s="65">
        <v>485</v>
      </c>
      <c r="F211" s="65">
        <v>470</v>
      </c>
      <c r="G211" s="65">
        <v>525</v>
      </c>
      <c r="H211" s="65">
        <v>540</v>
      </c>
      <c r="I211" s="65">
        <v>519</v>
      </c>
      <c r="J211" s="65">
        <v>519</v>
      </c>
      <c r="K211" s="65">
        <v>497</v>
      </c>
      <c r="L211" s="65">
        <v>468</v>
      </c>
      <c r="M211" s="65">
        <v>504</v>
      </c>
      <c r="N211" s="65">
        <v>495</v>
      </c>
    </row>
    <row r="212" spans="3:14" ht="12.75">
      <c r="C212" s="65">
        <v>460</v>
      </c>
      <c r="D212" s="65">
        <v>480</v>
      </c>
      <c r="E212" s="65">
        <v>485</v>
      </c>
      <c r="F212" s="65">
        <v>470</v>
      </c>
      <c r="G212" s="65">
        <v>525</v>
      </c>
      <c r="H212" s="65">
        <v>540</v>
      </c>
      <c r="I212" s="65">
        <v>519</v>
      </c>
      <c r="J212" s="65">
        <v>519</v>
      </c>
      <c r="K212" s="65">
        <v>497</v>
      </c>
      <c r="L212" s="65">
        <v>468</v>
      </c>
      <c r="M212" s="65">
        <v>504</v>
      </c>
      <c r="N212" s="65">
        <v>495</v>
      </c>
    </row>
    <row r="213" spans="3:14" ht="12.75">
      <c r="C213" s="65">
        <v>460</v>
      </c>
      <c r="D213" s="65">
        <v>480</v>
      </c>
      <c r="E213" s="65">
        <v>485</v>
      </c>
      <c r="F213" s="65">
        <v>470</v>
      </c>
      <c r="G213" s="65">
        <v>525</v>
      </c>
      <c r="H213" s="65">
        <v>540</v>
      </c>
      <c r="I213" s="65">
        <v>519</v>
      </c>
      <c r="J213" s="65">
        <v>519</v>
      </c>
      <c r="K213" s="65">
        <v>497</v>
      </c>
      <c r="L213" s="65">
        <v>468</v>
      </c>
      <c r="M213" s="65">
        <v>504</v>
      </c>
      <c r="N213" s="65">
        <v>495</v>
      </c>
    </row>
    <row r="214" spans="10:14" ht="12.75">
      <c r="J214" s="65"/>
      <c r="K214" s="15"/>
      <c r="L214" s="15"/>
      <c r="M214" s="15"/>
      <c r="N214" s="15"/>
    </row>
  </sheetData>
  <sheetProtection/>
  <mergeCells count="12">
    <mergeCell ref="A50:A60"/>
    <mergeCell ref="A35:A45"/>
    <mergeCell ref="A5:A15"/>
    <mergeCell ref="A20:A30"/>
    <mergeCell ref="A181:A191"/>
    <mergeCell ref="A193:A203"/>
    <mergeCell ref="A80:A90"/>
    <mergeCell ref="A95:A105"/>
    <mergeCell ref="A110:A120"/>
    <mergeCell ref="A125:A135"/>
    <mergeCell ref="A157:A167"/>
    <mergeCell ref="A169:A179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Bornfree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DavidJ</dc:creator>
  <cp:keywords/>
  <dc:description/>
  <cp:lastModifiedBy>SIRRI</cp:lastModifiedBy>
  <dcterms:created xsi:type="dcterms:W3CDTF">2005-09-08T15:50:43Z</dcterms:created>
  <dcterms:modified xsi:type="dcterms:W3CDTF">2011-07-04T14:03:23Z</dcterms:modified>
  <cp:category/>
  <cp:version/>
  <cp:contentType/>
  <cp:contentStatus/>
</cp:coreProperties>
</file>